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mella\Google Drive\My Computer\Documents\JDS\Dashboard Paper\"/>
    </mc:Choice>
  </mc:AlternateContent>
  <bookViews>
    <workbookView xWindow="0" yWindow="0" windowWidth="20460" windowHeight="6480"/>
  </bookViews>
  <sheets>
    <sheet name="Inputs and Results" sheetId="1" r:id="rId1"/>
    <sheet name="Equations" sheetId="2" r:id="rId2"/>
  </sheets>
  <definedNames>
    <definedName name="AFC">'Inputs and Results'!$C$7</definedName>
    <definedName name="BullValue">'Inputs and Results'!#REF!</definedName>
    <definedName name="CalvingsPerYear">Equations!#REF!</definedName>
    <definedName name="CI">Equations!#REF!</definedName>
    <definedName name="CR">'Inputs and Results'!$C$18</definedName>
    <definedName name="CullMY">'Inputs and Results'!#REF!</definedName>
    <definedName name="CullPrice">'Inputs and Results'!$C$15</definedName>
    <definedName name="CullValue">'Inputs and Results'!$C$15</definedName>
    <definedName name="DIMConc">'Inputs and Results'!$C$19</definedName>
    <definedName name="DIMDNB">'Inputs and Results'!$C$10</definedName>
    <definedName name="DR">'Inputs and Results'!#REF!</definedName>
    <definedName name="EDR">'Inputs and Results'!$C$17</definedName>
    <definedName name="EquationAFC">Equations!$C$33</definedName>
    <definedName name="EquationCR">Equations!$C$25</definedName>
    <definedName name="EquationCullCost">Equations!$C$29</definedName>
    <definedName name="EquationDIMConc">Equations!$C$37</definedName>
    <definedName name="EquationDIMDNB">Equations!$C$26</definedName>
    <definedName name="EquationFeedPrice">Equations!$C$36</definedName>
    <definedName name="EquationHDR">Equations!$C$24</definedName>
    <definedName name="EquationMatureWeight">Equations!$C$31</definedName>
    <definedName name="EquationMilkPrice">Equations!$C$35</definedName>
    <definedName name="EquationReplacementPrice">Equations!$C$28</definedName>
    <definedName name="EquationRHA">Equations!$C$30</definedName>
    <definedName name="EquationSemenCost">Equations!$C$34</definedName>
    <definedName name="EquationVetCosts">Equations!$C$32</definedName>
    <definedName name="EquationVWP">Equations!$C$27</definedName>
    <definedName name="FeedPrice">'Inputs and Results'!$C$13</definedName>
    <definedName name="HDR">'Inputs and Results'!$C$17</definedName>
    <definedName name="HeiferValue">'Inputs and Results'!#REF!</definedName>
    <definedName name="HerdSize">Equations!#REF!</definedName>
    <definedName name="L1Perc">Equations!#REF!</definedName>
    <definedName name="L2Perc">Equations!#REF!</definedName>
    <definedName name="L3Perc">Equations!#REF!</definedName>
    <definedName name="L4Perc">Equations!#REF!</definedName>
    <definedName name="L5Perc">Equations!#REF!</definedName>
    <definedName name="MatureWeight">'Inputs and Results'!$C$8</definedName>
    <definedName name="MilKPrice">'Inputs and Results'!$C$12</definedName>
    <definedName name="N">Equations!#REF!</definedName>
    <definedName name="PR">Equations!#REF!</definedName>
    <definedName name="ReplacementPrice">'Inputs and Results'!$C$14</definedName>
    <definedName name="ReplacePrice">'Inputs and Results'!$C$14</definedName>
    <definedName name="ReproCulls">Equations!#REF!</definedName>
    <definedName name="RHA">'Inputs and Results'!$C$6</definedName>
    <definedName name="SemenCost">'Inputs and Results'!$C$9</definedName>
    <definedName name="VetCosts">'Inputs and Results'!$C$11</definedName>
    <definedName name="VWP">'Inputs and Results'!$C$16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2" l="1"/>
  <c r="C36" i="2"/>
  <c r="C35" i="2"/>
  <c r="C34" i="2"/>
  <c r="C33" i="2"/>
  <c r="C32" i="2"/>
  <c r="C31" i="2"/>
  <c r="C30" i="2"/>
  <c r="C29" i="2"/>
  <c r="C28" i="2"/>
  <c r="C27" i="2"/>
  <c r="C26" i="2"/>
  <c r="C25" i="2"/>
  <c r="C24" i="2"/>
  <c r="C56" i="2" l="1"/>
  <c r="C250" i="2"/>
  <c r="C45" i="2"/>
  <c r="C47" i="2"/>
  <c r="C52" i="2"/>
  <c r="C132" i="2"/>
  <c r="C62" i="2"/>
  <c r="C71" i="2"/>
  <c r="C84" i="2"/>
  <c r="C148" i="2"/>
  <c r="C55" i="2"/>
  <c r="C70" i="2"/>
  <c r="C108" i="2"/>
  <c r="C44" i="2"/>
  <c r="C53" i="2"/>
  <c r="C63" i="2"/>
  <c r="C124" i="2"/>
  <c r="G643" i="2"/>
  <c r="D642" i="2"/>
  <c r="F600" i="2" s="1"/>
  <c r="F640" i="2"/>
  <c r="C639" i="2"/>
  <c r="E637" i="2"/>
  <c r="G635" i="2"/>
  <c r="D634" i="2"/>
  <c r="D592" i="2" s="1"/>
  <c r="F632" i="2"/>
  <c r="C631" i="2"/>
  <c r="E629" i="2"/>
  <c r="G627" i="2"/>
  <c r="D626" i="2"/>
  <c r="F584" i="2" s="1"/>
  <c r="F624" i="2"/>
  <c r="C623" i="2"/>
  <c r="E621" i="2"/>
  <c r="G619" i="2"/>
  <c r="D618" i="2"/>
  <c r="F576" i="2" s="1"/>
  <c r="F616" i="2"/>
  <c r="C615" i="2"/>
  <c r="E613" i="2"/>
  <c r="G611" i="2"/>
  <c r="D610" i="2"/>
  <c r="F608" i="2"/>
  <c r="C607" i="2"/>
  <c r="E605" i="2"/>
  <c r="G603" i="2"/>
  <c r="D602" i="2"/>
  <c r="F560" i="2" s="1"/>
  <c r="C599" i="2"/>
  <c r="C591" i="2"/>
  <c r="C583" i="2"/>
  <c r="C575" i="2"/>
  <c r="C567" i="2"/>
  <c r="C559" i="2"/>
  <c r="C551" i="2"/>
  <c r="C543" i="2"/>
  <c r="C535" i="2"/>
  <c r="C527" i="2"/>
  <c r="C519" i="2"/>
  <c r="C511" i="2"/>
  <c r="F643" i="2"/>
  <c r="C642" i="2"/>
  <c r="E640" i="2"/>
  <c r="G638" i="2"/>
  <c r="D637" i="2"/>
  <c r="G595" i="2" s="1"/>
  <c r="F635" i="2"/>
  <c r="C634" i="2"/>
  <c r="E632" i="2"/>
  <c r="G630" i="2"/>
  <c r="D629" i="2"/>
  <c r="G587" i="2" s="1"/>
  <c r="F627" i="2"/>
  <c r="C626" i="2"/>
  <c r="E624" i="2"/>
  <c r="G622" i="2"/>
  <c r="D621" i="2"/>
  <c r="G579" i="2" s="1"/>
  <c r="F619" i="2"/>
  <c r="C618" i="2"/>
  <c r="E616" i="2"/>
  <c r="G614" i="2"/>
  <c r="D613" i="2"/>
  <c r="G571" i="2" s="1"/>
  <c r="F611" i="2"/>
  <c r="C610" i="2"/>
  <c r="E608" i="2"/>
  <c r="G606" i="2"/>
  <c r="D605" i="2"/>
  <c r="F603" i="2"/>
  <c r="C602" i="2"/>
  <c r="C594" i="2"/>
  <c r="C586" i="2"/>
  <c r="C578" i="2"/>
  <c r="C570" i="2"/>
  <c r="C562" i="2"/>
  <c r="C554" i="2"/>
  <c r="C546" i="2"/>
  <c r="C538" i="2"/>
  <c r="C530" i="2"/>
  <c r="E643" i="2"/>
  <c r="G641" i="2"/>
  <c r="D640" i="2"/>
  <c r="G598" i="2" s="1"/>
  <c r="F638" i="2"/>
  <c r="C637" i="2"/>
  <c r="E635" i="2"/>
  <c r="G633" i="2"/>
  <c r="D632" i="2"/>
  <c r="G590" i="2" s="1"/>
  <c r="F630" i="2"/>
  <c r="C629" i="2"/>
  <c r="E627" i="2"/>
  <c r="G625" i="2"/>
  <c r="D624" i="2"/>
  <c r="G582" i="2" s="1"/>
  <c r="F622" i="2"/>
  <c r="C621" i="2"/>
  <c r="E619" i="2"/>
  <c r="G617" i="2"/>
  <c r="D616" i="2"/>
  <c r="G574" i="2" s="1"/>
  <c r="F614" i="2"/>
  <c r="C613" i="2"/>
  <c r="E611" i="2"/>
  <c r="G609" i="2"/>
  <c r="D608" i="2"/>
  <c r="G566" i="2" s="1"/>
  <c r="F606" i="2"/>
  <c r="C605" i="2"/>
  <c r="E603" i="2"/>
  <c r="C597" i="2"/>
  <c r="C589" i="2"/>
  <c r="C581" i="2"/>
  <c r="C573" i="2"/>
  <c r="C565" i="2"/>
  <c r="C557" i="2"/>
  <c r="C549" i="2"/>
  <c r="C541" i="2"/>
  <c r="C533" i="2"/>
  <c r="C525" i="2"/>
  <c r="D643" i="2"/>
  <c r="G601" i="2" s="1"/>
  <c r="F641" i="2"/>
  <c r="C640" i="2"/>
  <c r="E638" i="2"/>
  <c r="G636" i="2"/>
  <c r="D635" i="2"/>
  <c r="G593" i="2" s="1"/>
  <c r="F633" i="2"/>
  <c r="C632" i="2"/>
  <c r="E630" i="2"/>
  <c r="G628" i="2"/>
  <c r="D627" i="2"/>
  <c r="F585" i="2" s="1"/>
  <c r="F625" i="2"/>
  <c r="C624" i="2"/>
  <c r="E622" i="2"/>
  <c r="G620" i="2"/>
  <c r="D619" i="2"/>
  <c r="G577" i="2" s="1"/>
  <c r="F617" i="2"/>
  <c r="C616" i="2"/>
  <c r="E614" i="2"/>
  <c r="G612" i="2"/>
  <c r="D611" i="2"/>
  <c r="G569" i="2" s="1"/>
  <c r="F609" i="2"/>
  <c r="C608" i="2"/>
  <c r="E606" i="2"/>
  <c r="G604" i="2"/>
  <c r="D603" i="2"/>
  <c r="G561" i="2" s="1"/>
  <c r="C600" i="2"/>
  <c r="C592" i="2"/>
  <c r="C584" i="2"/>
  <c r="C576" i="2"/>
  <c r="C568" i="2"/>
  <c r="C560" i="2"/>
  <c r="C552" i="2"/>
  <c r="C544" i="2"/>
  <c r="C536" i="2"/>
  <c r="C528" i="2"/>
  <c r="C520" i="2"/>
  <c r="C512" i="2"/>
  <c r="C643" i="2"/>
  <c r="E641" i="2"/>
  <c r="G639" i="2"/>
  <c r="D638" i="2"/>
  <c r="G596" i="2" s="1"/>
  <c r="F636" i="2"/>
  <c r="C635" i="2"/>
  <c r="E633" i="2"/>
  <c r="G631" i="2"/>
  <c r="D630" i="2"/>
  <c r="G588" i="2" s="1"/>
  <c r="F628" i="2"/>
  <c r="C627" i="2"/>
  <c r="E625" i="2"/>
  <c r="G623" i="2"/>
  <c r="D622" i="2"/>
  <c r="F580" i="2" s="1"/>
  <c r="F620" i="2"/>
  <c r="C619" i="2"/>
  <c r="E617" i="2"/>
  <c r="G615" i="2"/>
  <c r="D614" i="2"/>
  <c r="G572" i="2" s="1"/>
  <c r="F612" i="2"/>
  <c r="C611" i="2"/>
  <c r="E609" i="2"/>
  <c r="G607" i="2"/>
  <c r="D606" i="2"/>
  <c r="G564" i="2" s="1"/>
  <c r="F604" i="2"/>
  <c r="C603" i="2"/>
  <c r="C595" i="2"/>
  <c r="C587" i="2"/>
  <c r="C579" i="2"/>
  <c r="C571" i="2"/>
  <c r="C563" i="2"/>
  <c r="C555" i="2"/>
  <c r="G642" i="2"/>
  <c r="D641" i="2"/>
  <c r="F599" i="2" s="1"/>
  <c r="F639" i="2"/>
  <c r="C638" i="2"/>
  <c r="E636" i="2"/>
  <c r="G634" i="2"/>
  <c r="D633" i="2"/>
  <c r="G591" i="2" s="1"/>
  <c r="F631" i="2"/>
  <c r="C630" i="2"/>
  <c r="E628" i="2"/>
  <c r="G626" i="2"/>
  <c r="D625" i="2"/>
  <c r="G583" i="2" s="1"/>
  <c r="F623" i="2"/>
  <c r="C622" i="2"/>
  <c r="E620" i="2"/>
  <c r="G618" i="2"/>
  <c r="D617" i="2"/>
  <c r="G575" i="2" s="1"/>
  <c r="F615" i="2"/>
  <c r="C614" i="2"/>
  <c r="E612" i="2"/>
  <c r="G610" i="2"/>
  <c r="D609" i="2"/>
  <c r="G567" i="2" s="1"/>
  <c r="F607" i="2"/>
  <c r="C606" i="2"/>
  <c r="E604" i="2"/>
  <c r="G602" i="2"/>
  <c r="C598" i="2"/>
  <c r="C590" i="2"/>
  <c r="C582" i="2"/>
  <c r="C574" i="2"/>
  <c r="C566" i="2"/>
  <c r="C558" i="2"/>
  <c r="C550" i="2"/>
  <c r="C542" i="2"/>
  <c r="C534" i="2"/>
  <c r="C526" i="2"/>
  <c r="E642" i="2"/>
  <c r="G640" i="2"/>
  <c r="D639" i="2"/>
  <c r="D597" i="2" s="1"/>
  <c r="F637" i="2"/>
  <c r="C636" i="2"/>
  <c r="E634" i="2"/>
  <c r="G632" i="2"/>
  <c r="D631" i="2"/>
  <c r="F629" i="2"/>
  <c r="C628" i="2"/>
  <c r="E626" i="2"/>
  <c r="G624" i="2"/>
  <c r="D623" i="2"/>
  <c r="E581" i="2" s="1"/>
  <c r="F621" i="2"/>
  <c r="C620" i="2"/>
  <c r="E618" i="2"/>
  <c r="G616" i="2"/>
  <c r="D615" i="2"/>
  <c r="D573" i="2" s="1"/>
  <c r="F613" i="2"/>
  <c r="C612" i="2"/>
  <c r="E610" i="2"/>
  <c r="G608" i="2"/>
  <c r="D607" i="2"/>
  <c r="D565" i="2" s="1"/>
  <c r="E523" i="2" s="1"/>
  <c r="F605" i="2"/>
  <c r="C604" i="2"/>
  <c r="E602" i="2"/>
  <c r="C596" i="2"/>
  <c r="C588" i="2"/>
  <c r="C580" i="2"/>
  <c r="C572" i="2"/>
  <c r="C564" i="2"/>
  <c r="C556" i="2"/>
  <c r="C548" i="2"/>
  <c r="F642" i="2"/>
  <c r="G629" i="2"/>
  <c r="C617" i="2"/>
  <c r="D604" i="2"/>
  <c r="C553" i="2"/>
  <c r="C545" i="2"/>
  <c r="C522" i="2"/>
  <c r="C501" i="2"/>
  <c r="C493" i="2"/>
  <c r="C485" i="2"/>
  <c r="C477" i="2"/>
  <c r="C469" i="2"/>
  <c r="C461" i="2"/>
  <c r="C453" i="2"/>
  <c r="C445" i="2"/>
  <c r="C437" i="2"/>
  <c r="C429" i="2"/>
  <c r="C421" i="2"/>
  <c r="C413" i="2"/>
  <c r="C641" i="2"/>
  <c r="D628" i="2"/>
  <c r="E615" i="2"/>
  <c r="F602" i="2"/>
  <c r="C577" i="2"/>
  <c r="C532" i="2"/>
  <c r="C524" i="2"/>
  <c r="C509" i="2"/>
  <c r="C504" i="2"/>
  <c r="C496" i="2"/>
  <c r="C488" i="2"/>
  <c r="C480" i="2"/>
  <c r="C472" i="2"/>
  <c r="C464" i="2"/>
  <c r="C456" i="2"/>
  <c r="C448" i="2"/>
  <c r="C440" i="2"/>
  <c r="C432" i="2"/>
  <c r="C424" i="2"/>
  <c r="C416" i="2"/>
  <c r="E639" i="2"/>
  <c r="F626" i="2"/>
  <c r="G613" i="2"/>
  <c r="C601" i="2"/>
  <c r="C540" i="2"/>
  <c r="C531" i="2"/>
  <c r="C515" i="2"/>
  <c r="C513" i="2"/>
  <c r="C507" i="2"/>
  <c r="C499" i="2"/>
  <c r="C491" i="2"/>
  <c r="C483" i="2"/>
  <c r="C475" i="2"/>
  <c r="C467" i="2"/>
  <c r="C459" i="2"/>
  <c r="C451" i="2"/>
  <c r="C443" i="2"/>
  <c r="C435" i="2"/>
  <c r="C427" i="2"/>
  <c r="C419" i="2"/>
  <c r="C411" i="2"/>
  <c r="G637" i="2"/>
  <c r="C625" i="2"/>
  <c r="D612" i="2"/>
  <c r="D570" i="2" s="1"/>
  <c r="C561" i="2"/>
  <c r="C539" i="2"/>
  <c r="C517" i="2"/>
  <c r="C502" i="2"/>
  <c r="C494" i="2"/>
  <c r="C486" i="2"/>
  <c r="C478" i="2"/>
  <c r="C470" i="2"/>
  <c r="C462" i="2"/>
  <c r="C454" i="2"/>
  <c r="C446" i="2"/>
  <c r="C438" i="2"/>
  <c r="C430" i="2"/>
  <c r="D636" i="2"/>
  <c r="D594" i="2" s="1"/>
  <c r="E623" i="2"/>
  <c r="F610" i="2"/>
  <c r="C585" i="2"/>
  <c r="C547" i="2"/>
  <c r="C523" i="2"/>
  <c r="C521" i="2"/>
  <c r="C505" i="2"/>
  <c r="C497" i="2"/>
  <c r="C489" i="2"/>
  <c r="C481" i="2"/>
  <c r="C473" i="2"/>
  <c r="C465" i="2"/>
  <c r="C457" i="2"/>
  <c r="C449" i="2"/>
  <c r="C441" i="2"/>
  <c r="C433" i="2"/>
  <c r="C425" i="2"/>
  <c r="C417" i="2"/>
  <c r="F634" i="2"/>
  <c r="G621" i="2"/>
  <c r="C609" i="2"/>
  <c r="C510" i="2"/>
  <c r="C508" i="2"/>
  <c r="C500" i="2"/>
  <c r="C492" i="2"/>
  <c r="C484" i="2"/>
  <c r="C476" i="2"/>
  <c r="C468" i="2"/>
  <c r="C460" i="2"/>
  <c r="C452" i="2"/>
  <c r="C444" i="2"/>
  <c r="C436" i="2"/>
  <c r="C428" i="2"/>
  <c r="C420" i="2"/>
  <c r="C412" i="2"/>
  <c r="E631" i="2"/>
  <c r="F618" i="2"/>
  <c r="G605" i="2"/>
  <c r="C593" i="2"/>
  <c r="C537" i="2"/>
  <c r="C518" i="2"/>
  <c r="C516" i="2"/>
  <c r="C506" i="2"/>
  <c r="C498" i="2"/>
  <c r="C490" i="2"/>
  <c r="C482" i="2"/>
  <c r="C474" i="2"/>
  <c r="C466" i="2"/>
  <c r="C458" i="2"/>
  <c r="C450" i="2"/>
  <c r="C442" i="2"/>
  <c r="C434" i="2"/>
  <c r="C633" i="2"/>
  <c r="C463" i="2"/>
  <c r="C407" i="2"/>
  <c r="C405" i="2"/>
  <c r="C397" i="2"/>
  <c r="C389" i="2"/>
  <c r="C381" i="2"/>
  <c r="C373" i="2"/>
  <c r="C365" i="2"/>
  <c r="C357" i="2"/>
  <c r="C349" i="2"/>
  <c r="C341" i="2"/>
  <c r="C333" i="2"/>
  <c r="C325" i="2"/>
  <c r="C317" i="2"/>
  <c r="C309" i="2"/>
  <c r="C301" i="2"/>
  <c r="D620" i="2"/>
  <c r="C514" i="2"/>
  <c r="C487" i="2"/>
  <c r="C422" i="2"/>
  <c r="C418" i="2"/>
  <c r="C414" i="2"/>
  <c r="C409" i="2"/>
  <c r="C400" i="2"/>
  <c r="C392" i="2"/>
  <c r="C384" i="2"/>
  <c r="C376" i="2"/>
  <c r="C368" i="2"/>
  <c r="C360" i="2"/>
  <c r="C352" i="2"/>
  <c r="C344" i="2"/>
  <c r="C336" i="2"/>
  <c r="C328" i="2"/>
  <c r="C320" i="2"/>
  <c r="C312" i="2"/>
  <c r="C304" i="2"/>
  <c r="E607" i="2"/>
  <c r="C447" i="2"/>
  <c r="C426" i="2"/>
  <c r="C403" i="2"/>
  <c r="C395" i="2"/>
  <c r="C387" i="2"/>
  <c r="C379" i="2"/>
  <c r="C371" i="2"/>
  <c r="C363" i="2"/>
  <c r="C355" i="2"/>
  <c r="C347" i="2"/>
  <c r="C339" i="2"/>
  <c r="C331" i="2"/>
  <c r="C323" i="2"/>
  <c r="C315" i="2"/>
  <c r="C307" i="2"/>
  <c r="C299" i="2"/>
  <c r="C529" i="2"/>
  <c r="C471" i="2"/>
  <c r="C398" i="2"/>
  <c r="C390" i="2"/>
  <c r="C382" i="2"/>
  <c r="C374" i="2"/>
  <c r="C366" i="2"/>
  <c r="C358" i="2"/>
  <c r="C350" i="2"/>
  <c r="C342" i="2"/>
  <c r="C334" i="2"/>
  <c r="C326" i="2"/>
  <c r="C318" i="2"/>
  <c r="C310" i="2"/>
  <c r="C302" i="2"/>
  <c r="C495" i="2"/>
  <c r="C431" i="2"/>
  <c r="C406" i="2"/>
  <c r="C401" i="2"/>
  <c r="C393" i="2"/>
  <c r="C385" i="2"/>
  <c r="C377" i="2"/>
  <c r="C369" i="2"/>
  <c r="C361" i="2"/>
  <c r="C353" i="2"/>
  <c r="C345" i="2"/>
  <c r="C337" i="2"/>
  <c r="C329" i="2"/>
  <c r="C321" i="2"/>
  <c r="C313" i="2"/>
  <c r="C305" i="2"/>
  <c r="C297" i="2"/>
  <c r="C569" i="2"/>
  <c r="C455" i="2"/>
  <c r="C410" i="2"/>
  <c r="C408" i="2"/>
  <c r="C404" i="2"/>
  <c r="C396" i="2"/>
  <c r="C388" i="2"/>
  <c r="C380" i="2"/>
  <c r="C372" i="2"/>
  <c r="C364" i="2"/>
  <c r="C356" i="2"/>
  <c r="C348" i="2"/>
  <c r="C340" i="2"/>
  <c r="C332" i="2"/>
  <c r="C324" i="2"/>
  <c r="C316" i="2"/>
  <c r="C308" i="2"/>
  <c r="C300" i="2"/>
  <c r="C503" i="2"/>
  <c r="C439" i="2"/>
  <c r="C423" i="2"/>
  <c r="C402" i="2"/>
  <c r="C394" i="2"/>
  <c r="C386" i="2"/>
  <c r="C378" i="2"/>
  <c r="C370" i="2"/>
  <c r="C362" i="2"/>
  <c r="C354" i="2"/>
  <c r="C346" i="2"/>
  <c r="C338" i="2"/>
  <c r="C330" i="2"/>
  <c r="C322" i="2"/>
  <c r="C314" i="2"/>
  <c r="C306" i="2"/>
  <c r="C298" i="2"/>
  <c r="C391" i="2"/>
  <c r="C327" i="2"/>
  <c r="C288" i="2"/>
  <c r="C280" i="2"/>
  <c r="C272" i="2"/>
  <c r="C264" i="2"/>
  <c r="C256" i="2"/>
  <c r="C248" i="2"/>
  <c r="C240" i="2"/>
  <c r="C232" i="2"/>
  <c r="C224" i="2"/>
  <c r="C216" i="2"/>
  <c r="C208" i="2"/>
  <c r="C200" i="2"/>
  <c r="C192" i="2"/>
  <c r="C184" i="2"/>
  <c r="C176" i="2"/>
  <c r="C168" i="2"/>
  <c r="C351" i="2"/>
  <c r="C291" i="2"/>
  <c r="C283" i="2"/>
  <c r="C275" i="2"/>
  <c r="C267" i="2"/>
  <c r="C259" i="2"/>
  <c r="C251" i="2"/>
  <c r="C243" i="2"/>
  <c r="C235" i="2"/>
  <c r="C227" i="2"/>
  <c r="C219" i="2"/>
  <c r="C211" i="2"/>
  <c r="C203" i="2"/>
  <c r="C195" i="2"/>
  <c r="C187" i="2"/>
  <c r="C179" i="2"/>
  <c r="C375" i="2"/>
  <c r="C311" i="2"/>
  <c r="C294" i="2"/>
  <c r="C286" i="2"/>
  <c r="C278" i="2"/>
  <c r="C270" i="2"/>
  <c r="C262" i="2"/>
  <c r="C254" i="2"/>
  <c r="C246" i="2"/>
  <c r="C238" i="2"/>
  <c r="C230" i="2"/>
  <c r="C222" i="2"/>
  <c r="C214" i="2"/>
  <c r="C206" i="2"/>
  <c r="C198" i="2"/>
  <c r="C190" i="2"/>
  <c r="C182" i="2"/>
  <c r="C174" i="2"/>
  <c r="C166" i="2"/>
  <c r="C415" i="2"/>
  <c r="C399" i="2"/>
  <c r="C335" i="2"/>
  <c r="C289" i="2"/>
  <c r="C281" i="2"/>
  <c r="C273" i="2"/>
  <c r="C265" i="2"/>
  <c r="C257" i="2"/>
  <c r="C249" i="2"/>
  <c r="C241" i="2"/>
  <c r="C233" i="2"/>
  <c r="C225" i="2"/>
  <c r="C217" i="2"/>
  <c r="C209" i="2"/>
  <c r="C201" i="2"/>
  <c r="C193" i="2"/>
  <c r="C479" i="2"/>
  <c r="C359" i="2"/>
  <c r="C292" i="2"/>
  <c r="C284" i="2"/>
  <c r="C276" i="2"/>
  <c r="C268" i="2"/>
  <c r="C260" i="2"/>
  <c r="C252" i="2"/>
  <c r="C244" i="2"/>
  <c r="C236" i="2"/>
  <c r="C228" i="2"/>
  <c r="C220" i="2"/>
  <c r="C212" i="2"/>
  <c r="C204" i="2"/>
  <c r="C196" i="2"/>
  <c r="C188" i="2"/>
  <c r="C383" i="2"/>
  <c r="C319" i="2"/>
  <c r="C287" i="2"/>
  <c r="C279" i="2"/>
  <c r="C271" i="2"/>
  <c r="C263" i="2"/>
  <c r="C255" i="2"/>
  <c r="C247" i="2"/>
  <c r="C239" i="2"/>
  <c r="C231" i="2"/>
  <c r="C223" i="2"/>
  <c r="C215" i="2"/>
  <c r="C207" i="2"/>
  <c r="C199" i="2"/>
  <c r="C191" i="2"/>
  <c r="C367" i="2"/>
  <c r="C303" i="2"/>
  <c r="C295" i="2"/>
  <c r="C293" i="2"/>
  <c r="C285" i="2"/>
  <c r="C277" i="2"/>
  <c r="C269" i="2"/>
  <c r="C261" i="2"/>
  <c r="C253" i="2"/>
  <c r="C245" i="2"/>
  <c r="C237" i="2"/>
  <c r="C229" i="2"/>
  <c r="C221" i="2"/>
  <c r="C213" i="2"/>
  <c r="C205" i="2"/>
  <c r="C197" i="2"/>
  <c r="C189" i="2"/>
  <c r="C234" i="2"/>
  <c r="C172" i="2"/>
  <c r="C170" i="2"/>
  <c r="C162" i="2"/>
  <c r="C154" i="2"/>
  <c r="C146" i="2"/>
  <c r="C138" i="2"/>
  <c r="C130" i="2"/>
  <c r="C122" i="2"/>
  <c r="C114" i="2"/>
  <c r="C106" i="2"/>
  <c r="C98" i="2"/>
  <c r="C90" i="2"/>
  <c r="C82" i="2"/>
  <c r="C74" i="2"/>
  <c r="C66" i="2"/>
  <c r="C58" i="2"/>
  <c r="C50" i="2"/>
  <c r="C258" i="2"/>
  <c r="C194" i="2"/>
  <c r="C157" i="2"/>
  <c r="C149" i="2"/>
  <c r="C141" i="2"/>
  <c r="C133" i="2"/>
  <c r="C125" i="2"/>
  <c r="C117" i="2"/>
  <c r="C109" i="2"/>
  <c r="C101" i="2"/>
  <c r="C93" i="2"/>
  <c r="C85" i="2"/>
  <c r="C77" i="2"/>
  <c r="C69" i="2"/>
  <c r="C61" i="2"/>
  <c r="C296" i="2"/>
  <c r="C282" i="2"/>
  <c r="C218" i="2"/>
  <c r="C186" i="2"/>
  <c r="C181" i="2"/>
  <c r="C160" i="2"/>
  <c r="C152" i="2"/>
  <c r="C144" i="2"/>
  <c r="C136" i="2"/>
  <c r="C128" i="2"/>
  <c r="C120" i="2"/>
  <c r="C112" i="2"/>
  <c r="C104" i="2"/>
  <c r="C96" i="2"/>
  <c r="C88" i="2"/>
  <c r="C80" i="2"/>
  <c r="C72" i="2"/>
  <c r="C64" i="2"/>
  <c r="C48" i="2"/>
  <c r="C242" i="2"/>
  <c r="C183" i="2"/>
  <c r="C178" i="2"/>
  <c r="C169" i="2"/>
  <c r="C167" i="2"/>
  <c r="C165" i="2"/>
  <c r="C163" i="2"/>
  <c r="C155" i="2"/>
  <c r="C147" i="2"/>
  <c r="C139" i="2"/>
  <c r="C131" i="2"/>
  <c r="C123" i="2"/>
  <c r="C115" i="2"/>
  <c r="C107" i="2"/>
  <c r="C99" i="2"/>
  <c r="C91" i="2"/>
  <c r="C83" i="2"/>
  <c r="C75" i="2"/>
  <c r="C67" i="2"/>
  <c r="C59" i="2"/>
  <c r="C51" i="2"/>
  <c r="C266" i="2"/>
  <c r="C202" i="2"/>
  <c r="C185" i="2"/>
  <c r="C180" i="2"/>
  <c r="C171" i="2"/>
  <c r="C158" i="2"/>
  <c r="C150" i="2"/>
  <c r="C142" i="2"/>
  <c r="C134" i="2"/>
  <c r="C126" i="2"/>
  <c r="C118" i="2"/>
  <c r="C110" i="2"/>
  <c r="C102" i="2"/>
  <c r="C94" i="2"/>
  <c r="C86" i="2"/>
  <c r="C78" i="2"/>
  <c r="C290" i="2"/>
  <c r="C226" i="2"/>
  <c r="C177" i="2"/>
  <c r="C175" i="2"/>
  <c r="C173" i="2"/>
  <c r="C161" i="2"/>
  <c r="C153" i="2"/>
  <c r="C145" i="2"/>
  <c r="C137" i="2"/>
  <c r="C129" i="2"/>
  <c r="C121" i="2"/>
  <c r="C113" i="2"/>
  <c r="C105" i="2"/>
  <c r="C97" i="2"/>
  <c r="C89" i="2"/>
  <c r="C81" i="2"/>
  <c r="C73" i="2"/>
  <c r="C65" i="2"/>
  <c r="C274" i="2"/>
  <c r="C210" i="2"/>
  <c r="C159" i="2"/>
  <c r="C151" i="2"/>
  <c r="C143" i="2"/>
  <c r="C135" i="2"/>
  <c r="C127" i="2"/>
  <c r="C119" i="2"/>
  <c r="C111" i="2"/>
  <c r="C103" i="2"/>
  <c r="C95" i="2"/>
  <c r="C87" i="2"/>
  <c r="C79" i="2"/>
  <c r="C76" i="2"/>
  <c r="C100" i="2"/>
  <c r="C164" i="2"/>
  <c r="C46" i="2"/>
  <c r="C68" i="2"/>
  <c r="C140" i="2"/>
  <c r="C60" i="2"/>
  <c r="C116" i="2"/>
  <c r="C49" i="2"/>
  <c r="C54" i="2"/>
  <c r="C57" i="2"/>
  <c r="C92" i="2"/>
  <c r="C156" i="2"/>
  <c r="C343" i="2"/>
  <c r="C40" i="2" l="1"/>
  <c r="G584" i="2"/>
  <c r="D571" i="2"/>
  <c r="G529" i="2" s="1"/>
  <c r="E571" i="2"/>
  <c r="F595" i="2"/>
  <c r="D584" i="2"/>
  <c r="F542" i="2" s="1"/>
  <c r="G560" i="2"/>
  <c r="D560" i="2"/>
  <c r="D518" i="2" s="1"/>
  <c r="D476" i="2" s="1"/>
  <c r="E584" i="2"/>
  <c r="E600" i="2"/>
  <c r="D600" i="2"/>
  <c r="G558" i="2" s="1"/>
  <c r="D583" i="2"/>
  <c r="E541" i="2" s="1"/>
  <c r="G600" i="2"/>
  <c r="D572" i="2"/>
  <c r="D530" i="2" s="1"/>
  <c r="F488" i="2" s="1"/>
  <c r="E583" i="2"/>
  <c r="D587" i="2"/>
  <c r="F545" i="2" s="1"/>
  <c r="E587" i="2"/>
  <c r="E575" i="2"/>
  <c r="D577" i="2"/>
  <c r="F535" i="2" s="1"/>
  <c r="F587" i="2"/>
  <c r="D590" i="2"/>
  <c r="G548" i="2" s="1"/>
  <c r="E577" i="2"/>
  <c r="D567" i="2"/>
  <c r="D525" i="2" s="1"/>
  <c r="D483" i="2" s="1"/>
  <c r="E567" i="2"/>
  <c r="G581" i="2"/>
  <c r="E560" i="2"/>
  <c r="F597" i="2"/>
  <c r="G597" i="2"/>
  <c r="D569" i="2"/>
  <c r="G527" i="2" s="1"/>
  <c r="G573" i="2"/>
  <c r="F572" i="2"/>
  <c r="E569" i="2"/>
  <c r="F571" i="2"/>
  <c r="D582" i="2"/>
  <c r="D540" i="2" s="1"/>
  <c r="D498" i="2" s="1"/>
  <c r="F456" i="2" s="1"/>
  <c r="E585" i="2"/>
  <c r="F573" i="2"/>
  <c r="D579" i="2"/>
  <c r="F537" i="2" s="1"/>
  <c r="D575" i="2"/>
  <c r="D533" i="2" s="1"/>
  <c r="G491" i="2" s="1"/>
  <c r="D585" i="2"/>
  <c r="D543" i="2" s="1"/>
  <c r="E501" i="2" s="1"/>
  <c r="E582" i="2"/>
  <c r="E579" i="2"/>
  <c r="D580" i="2"/>
  <c r="F538" i="2" s="1"/>
  <c r="G576" i="2"/>
  <c r="D561" i="2"/>
  <c r="G519" i="2" s="1"/>
  <c r="F579" i="2"/>
  <c r="F561" i="2"/>
  <c r="D564" i="2"/>
  <c r="E522" i="2" s="1"/>
  <c r="F583" i="2"/>
  <c r="F592" i="2"/>
  <c r="F564" i="2"/>
  <c r="F569" i="2"/>
  <c r="F593" i="2"/>
  <c r="F582" i="2"/>
  <c r="D588" i="2"/>
  <c r="G565" i="2"/>
  <c r="E564" i="2"/>
  <c r="E588" i="2"/>
  <c r="G592" i="2"/>
  <c r="D598" i="2"/>
  <c r="G556" i="2" s="1"/>
  <c r="D596" i="2"/>
  <c r="G554" i="2" s="1"/>
  <c r="E601" i="2"/>
  <c r="E576" i="2"/>
  <c r="E591" i="2"/>
  <c r="E572" i="2"/>
  <c r="E561" i="2"/>
  <c r="E590" i="2"/>
  <c r="F591" i="2"/>
  <c r="E574" i="2"/>
  <c r="F590" i="2"/>
  <c r="F594" i="2"/>
  <c r="D576" i="2"/>
  <c r="E595" i="2"/>
  <c r="D591" i="2"/>
  <c r="E549" i="2" s="1"/>
  <c r="E580" i="2"/>
  <c r="D601" i="2"/>
  <c r="E559" i="2" s="1"/>
  <c r="F588" i="2"/>
  <c r="F577" i="2"/>
  <c r="D595" i="2"/>
  <c r="G550" i="2"/>
  <c r="F550" i="2"/>
  <c r="D550" i="2"/>
  <c r="E550" i="2"/>
  <c r="F598" i="2"/>
  <c r="G599" i="2"/>
  <c r="D599" i="2"/>
  <c r="D557" i="2" s="1"/>
  <c r="F575" i="2"/>
  <c r="E592" i="2"/>
  <c r="E597" i="2"/>
  <c r="D593" i="2"/>
  <c r="E598" i="2"/>
  <c r="F574" i="2"/>
  <c r="E596" i="2"/>
  <c r="E599" i="2"/>
  <c r="D541" i="2"/>
  <c r="D499" i="2" s="1"/>
  <c r="F567" i="2"/>
  <c r="D574" i="2"/>
  <c r="E593" i="2"/>
  <c r="D528" i="2"/>
  <c r="G528" i="2"/>
  <c r="F528" i="2"/>
  <c r="F523" i="2"/>
  <c r="G523" i="2"/>
  <c r="F563" i="2"/>
  <c r="E563" i="2"/>
  <c r="G563" i="2"/>
  <c r="D563" i="2"/>
  <c r="E578" i="2"/>
  <c r="F578" i="2"/>
  <c r="D578" i="2"/>
  <c r="G578" i="2"/>
  <c r="E562" i="2"/>
  <c r="F562" i="2"/>
  <c r="D562" i="2"/>
  <c r="E528" i="2"/>
  <c r="F566" i="2"/>
  <c r="D566" i="2"/>
  <c r="E566" i="2"/>
  <c r="E552" i="2"/>
  <c r="G552" i="2"/>
  <c r="D552" i="2"/>
  <c r="F552" i="2"/>
  <c r="E555" i="2"/>
  <c r="G555" i="2"/>
  <c r="D555" i="2"/>
  <c r="F555" i="2"/>
  <c r="D523" i="2"/>
  <c r="D568" i="2"/>
  <c r="F568" i="2"/>
  <c r="E568" i="2"/>
  <c r="G568" i="2"/>
  <c r="G531" i="2"/>
  <c r="D531" i="2"/>
  <c r="F531" i="2"/>
  <c r="E531" i="2"/>
  <c r="G586" i="2"/>
  <c r="E586" i="2"/>
  <c r="D586" i="2"/>
  <c r="F586" i="2"/>
  <c r="G562" i="2"/>
  <c r="D589" i="2"/>
  <c r="F589" i="2"/>
  <c r="G589" i="2"/>
  <c r="E589" i="2"/>
  <c r="F570" i="2"/>
  <c r="F581" i="2"/>
  <c r="E594" i="2"/>
  <c r="F596" i="2"/>
  <c r="F601" i="2"/>
  <c r="D581" i="2"/>
  <c r="E573" i="2"/>
  <c r="E570" i="2"/>
  <c r="G585" i="2"/>
  <c r="G594" i="2"/>
  <c r="G580" i="2"/>
  <c r="E565" i="2"/>
  <c r="G570" i="2"/>
  <c r="F565" i="2"/>
  <c r="D488" i="2" l="1"/>
  <c r="G488" i="2"/>
  <c r="G530" i="2"/>
  <c r="G518" i="2"/>
  <c r="E529" i="2"/>
  <c r="F529" i="2"/>
  <c r="D529" i="2"/>
  <c r="D487" i="2" s="1"/>
  <c r="G445" i="2" s="1"/>
  <c r="G541" i="2"/>
  <c r="F541" i="2"/>
  <c r="E488" i="2"/>
  <c r="F530" i="2"/>
  <c r="E542" i="2"/>
  <c r="E530" i="2"/>
  <c r="G542" i="2"/>
  <c r="D542" i="2"/>
  <c r="F500" i="2" s="1"/>
  <c r="E558" i="2"/>
  <c r="E535" i="2"/>
  <c r="F558" i="2"/>
  <c r="E518" i="2"/>
  <c r="F518" i="2"/>
  <c r="D535" i="2"/>
  <c r="E493" i="2" s="1"/>
  <c r="D558" i="2"/>
  <c r="F516" i="2" s="1"/>
  <c r="G545" i="2"/>
  <c r="E483" i="2"/>
  <c r="E545" i="2"/>
  <c r="D545" i="2"/>
  <c r="D503" i="2" s="1"/>
  <c r="G535" i="2"/>
  <c r="G456" i="2"/>
  <c r="F498" i="2"/>
  <c r="D527" i="2"/>
  <c r="D485" i="2" s="1"/>
  <c r="E456" i="2"/>
  <c r="D456" i="2"/>
  <c r="G414" i="2" s="1"/>
  <c r="E554" i="2"/>
  <c r="F540" i="2"/>
  <c r="E527" i="2"/>
  <c r="E540" i="2"/>
  <c r="G498" i="2"/>
  <c r="F527" i="2"/>
  <c r="G540" i="2"/>
  <c r="E498" i="2"/>
  <c r="F533" i="2"/>
  <c r="D548" i="2"/>
  <c r="G506" i="2" s="1"/>
  <c r="E548" i="2"/>
  <c r="F548" i="2"/>
  <c r="F483" i="2"/>
  <c r="G483" i="2"/>
  <c r="G559" i="2"/>
  <c r="F525" i="2"/>
  <c r="F559" i="2"/>
  <c r="G525" i="2"/>
  <c r="E525" i="2"/>
  <c r="G538" i="2"/>
  <c r="G476" i="2"/>
  <c r="F519" i="2"/>
  <c r="F476" i="2"/>
  <c r="E519" i="2"/>
  <c r="E476" i="2"/>
  <c r="D519" i="2"/>
  <c r="F477" i="2" s="1"/>
  <c r="G522" i="2"/>
  <c r="D538" i="2"/>
  <c r="G496" i="2" s="1"/>
  <c r="E538" i="2"/>
  <c r="E533" i="2"/>
  <c r="D556" i="2"/>
  <c r="D514" i="2" s="1"/>
  <c r="G472" i="2" s="1"/>
  <c r="G537" i="2"/>
  <c r="D537" i="2"/>
  <c r="E537" i="2"/>
  <c r="F501" i="2"/>
  <c r="G543" i="2"/>
  <c r="F491" i="2"/>
  <c r="F556" i="2"/>
  <c r="G533" i="2"/>
  <c r="E543" i="2"/>
  <c r="G501" i="2"/>
  <c r="D491" i="2"/>
  <c r="D449" i="2" s="1"/>
  <c r="E556" i="2"/>
  <c r="F543" i="2"/>
  <c r="D501" i="2"/>
  <c r="D459" i="2" s="1"/>
  <c r="F417" i="2" s="1"/>
  <c r="E491" i="2"/>
  <c r="E499" i="2"/>
  <c r="G546" i="2"/>
  <c r="E546" i="2"/>
  <c r="F546" i="2"/>
  <c r="D546" i="2"/>
  <c r="D504" i="2" s="1"/>
  <c r="G462" i="2" s="1"/>
  <c r="D522" i="2"/>
  <c r="F522" i="2"/>
  <c r="G553" i="2"/>
  <c r="F553" i="2"/>
  <c r="D553" i="2"/>
  <c r="E553" i="2"/>
  <c r="D559" i="2"/>
  <c r="F517" i="2" s="1"/>
  <c r="D554" i="2"/>
  <c r="F554" i="2"/>
  <c r="G534" i="2"/>
  <c r="D534" i="2"/>
  <c r="F534" i="2"/>
  <c r="E534" i="2"/>
  <c r="D549" i="2"/>
  <c r="G549" i="2"/>
  <c r="F549" i="2"/>
  <c r="G551" i="2"/>
  <c r="E551" i="2"/>
  <c r="D551" i="2"/>
  <c r="G532" i="2"/>
  <c r="F532" i="2"/>
  <c r="D532" i="2"/>
  <c r="E532" i="2"/>
  <c r="F551" i="2"/>
  <c r="F499" i="2"/>
  <c r="G499" i="2"/>
  <c r="G508" i="2"/>
  <c r="E508" i="2"/>
  <c r="D508" i="2"/>
  <c r="F508" i="2"/>
  <c r="E557" i="2"/>
  <c r="G557" i="2"/>
  <c r="F557" i="2"/>
  <c r="F521" i="2"/>
  <c r="D521" i="2"/>
  <c r="E521" i="2"/>
  <c r="G521" i="2"/>
  <c r="D441" i="2"/>
  <c r="G441" i="2"/>
  <c r="E441" i="2"/>
  <c r="F441" i="2"/>
  <c r="F434" i="2"/>
  <c r="E434" i="2"/>
  <c r="G434" i="2"/>
  <c r="D434" i="2"/>
  <c r="D489" i="2"/>
  <c r="G489" i="2"/>
  <c r="E489" i="2"/>
  <c r="F489" i="2"/>
  <c r="G457" i="2"/>
  <c r="E457" i="2"/>
  <c r="F457" i="2"/>
  <c r="D457" i="2"/>
  <c r="D513" i="2"/>
  <c r="F513" i="2"/>
  <c r="E513" i="2"/>
  <c r="G513" i="2"/>
  <c r="E536" i="2"/>
  <c r="D536" i="2"/>
  <c r="F536" i="2"/>
  <c r="G536" i="2"/>
  <c r="D446" i="2"/>
  <c r="G446" i="2"/>
  <c r="E446" i="2"/>
  <c r="F446" i="2"/>
  <c r="G526" i="2"/>
  <c r="F526" i="2"/>
  <c r="E526" i="2"/>
  <c r="D526" i="2"/>
  <c r="F544" i="2"/>
  <c r="E544" i="2"/>
  <c r="G544" i="2"/>
  <c r="D544" i="2"/>
  <c r="G515" i="2"/>
  <c r="D515" i="2"/>
  <c r="F515" i="2"/>
  <c r="E515" i="2"/>
  <c r="F539" i="2"/>
  <c r="E539" i="2"/>
  <c r="G539" i="2"/>
  <c r="D539" i="2"/>
  <c r="G481" i="2"/>
  <c r="E481" i="2"/>
  <c r="F481" i="2"/>
  <c r="D481" i="2"/>
  <c r="D524" i="2"/>
  <c r="F524" i="2"/>
  <c r="G524" i="2"/>
  <c r="E524" i="2"/>
  <c r="E486" i="2"/>
  <c r="F486" i="2"/>
  <c r="G486" i="2"/>
  <c r="D486" i="2"/>
  <c r="D520" i="2"/>
  <c r="E520" i="2"/>
  <c r="F520" i="2"/>
  <c r="G520" i="2"/>
  <c r="D547" i="2"/>
  <c r="F547" i="2"/>
  <c r="E547" i="2"/>
  <c r="G547" i="2"/>
  <c r="G510" i="2"/>
  <c r="D510" i="2"/>
  <c r="F510" i="2"/>
  <c r="E510" i="2"/>
  <c r="D23" i="1" l="1"/>
  <c r="C41" i="2"/>
  <c r="G503" i="2"/>
  <c r="E503" i="2"/>
  <c r="E445" i="2"/>
  <c r="E500" i="2"/>
  <c r="E487" i="2"/>
  <c r="D445" i="2"/>
  <c r="F403" i="2" s="1"/>
  <c r="G500" i="2"/>
  <c r="F487" i="2"/>
  <c r="D500" i="2"/>
  <c r="F458" i="2" s="1"/>
  <c r="F445" i="2"/>
  <c r="G487" i="2"/>
  <c r="F503" i="2"/>
  <c r="E414" i="2"/>
  <c r="F506" i="2"/>
  <c r="D516" i="2"/>
  <c r="D474" i="2" s="1"/>
  <c r="G485" i="2"/>
  <c r="F493" i="2"/>
  <c r="F485" i="2"/>
  <c r="E506" i="2"/>
  <c r="E485" i="2"/>
  <c r="G516" i="2"/>
  <c r="F414" i="2"/>
  <c r="G493" i="2"/>
  <c r="D493" i="2"/>
  <c r="E504" i="2"/>
  <c r="E516" i="2"/>
  <c r="D414" i="2"/>
  <c r="G372" i="2" s="1"/>
  <c r="D506" i="2"/>
  <c r="F464" i="2" s="1"/>
  <c r="F472" i="2"/>
  <c r="E472" i="2"/>
  <c r="E496" i="2"/>
  <c r="D417" i="2"/>
  <c r="G375" i="2" s="1"/>
  <c r="D462" i="2"/>
  <c r="G420" i="2" s="1"/>
  <c r="F462" i="2"/>
  <c r="F514" i="2"/>
  <c r="E514" i="2"/>
  <c r="D472" i="2"/>
  <c r="F430" i="2" s="1"/>
  <c r="G514" i="2"/>
  <c r="G477" i="2"/>
  <c r="F449" i="2"/>
  <c r="D517" i="2"/>
  <c r="E475" i="2" s="1"/>
  <c r="E477" i="2"/>
  <c r="D477" i="2"/>
  <c r="D435" i="2" s="1"/>
  <c r="D496" i="2"/>
  <c r="D454" i="2" s="1"/>
  <c r="G504" i="2"/>
  <c r="F504" i="2"/>
  <c r="E462" i="2"/>
  <c r="F496" i="2"/>
  <c r="E517" i="2"/>
  <c r="G449" i="2"/>
  <c r="G517" i="2"/>
  <c r="E449" i="2"/>
  <c r="E417" i="2"/>
  <c r="G417" i="2"/>
  <c r="G495" i="2"/>
  <c r="E495" i="2"/>
  <c r="D495" i="2"/>
  <c r="F495" i="2"/>
  <c r="E459" i="2"/>
  <c r="F459" i="2"/>
  <c r="G459" i="2"/>
  <c r="F480" i="2"/>
  <c r="D480" i="2"/>
  <c r="E480" i="2"/>
  <c r="G480" i="2"/>
  <c r="E492" i="2"/>
  <c r="G492" i="2"/>
  <c r="F492" i="2"/>
  <c r="D492" i="2"/>
  <c r="D511" i="2"/>
  <c r="E511" i="2"/>
  <c r="F511" i="2"/>
  <c r="G511" i="2"/>
  <c r="G507" i="2"/>
  <c r="F507" i="2"/>
  <c r="D507" i="2"/>
  <c r="E507" i="2"/>
  <c r="D512" i="2"/>
  <c r="E512" i="2"/>
  <c r="F512" i="2"/>
  <c r="G512" i="2"/>
  <c r="E443" i="2"/>
  <c r="G443" i="2"/>
  <c r="F443" i="2"/>
  <c r="D443" i="2"/>
  <c r="D509" i="2"/>
  <c r="F509" i="2"/>
  <c r="G509" i="2"/>
  <c r="E509" i="2"/>
  <c r="G466" i="2"/>
  <c r="D466" i="2"/>
  <c r="F466" i="2"/>
  <c r="E466" i="2"/>
  <c r="D490" i="2"/>
  <c r="F490" i="2"/>
  <c r="E490" i="2"/>
  <c r="G490" i="2"/>
  <c r="E439" i="2"/>
  <c r="D439" i="2"/>
  <c r="F439" i="2"/>
  <c r="G439" i="2"/>
  <c r="E497" i="2"/>
  <c r="F497" i="2"/>
  <c r="D497" i="2"/>
  <c r="G497" i="2"/>
  <c r="F484" i="2"/>
  <c r="G484" i="2"/>
  <c r="D484" i="2"/>
  <c r="E484" i="2"/>
  <c r="G415" i="2"/>
  <c r="E415" i="2"/>
  <c r="D415" i="2"/>
  <c r="F415" i="2"/>
  <c r="F468" i="2"/>
  <c r="G468" i="2"/>
  <c r="D468" i="2"/>
  <c r="E468" i="2"/>
  <c r="F494" i="2"/>
  <c r="D494" i="2"/>
  <c r="G494" i="2"/>
  <c r="E494" i="2"/>
  <c r="D505" i="2"/>
  <c r="G505" i="2"/>
  <c r="E505" i="2"/>
  <c r="F505" i="2"/>
  <c r="G407" i="2"/>
  <c r="D407" i="2"/>
  <c r="E407" i="2"/>
  <c r="F407" i="2"/>
  <c r="E447" i="2"/>
  <c r="D447" i="2"/>
  <c r="F447" i="2"/>
  <c r="G447" i="2"/>
  <c r="E399" i="2"/>
  <c r="F399" i="2"/>
  <c r="D399" i="2"/>
  <c r="G399" i="2"/>
  <c r="F444" i="2"/>
  <c r="G444" i="2"/>
  <c r="D444" i="2"/>
  <c r="E444" i="2"/>
  <c r="F502" i="2"/>
  <c r="D502" i="2"/>
  <c r="G502" i="2"/>
  <c r="E502" i="2"/>
  <c r="G392" i="2"/>
  <c r="D392" i="2"/>
  <c r="E392" i="2"/>
  <c r="F392" i="2"/>
  <c r="F473" i="2"/>
  <c r="D473" i="2"/>
  <c r="G473" i="2"/>
  <c r="E473" i="2"/>
  <c r="G461" i="2"/>
  <c r="F461" i="2"/>
  <c r="D461" i="2"/>
  <c r="E461" i="2"/>
  <c r="F479" i="2"/>
  <c r="G479" i="2"/>
  <c r="D479" i="2"/>
  <c r="E479" i="2"/>
  <c r="F478" i="2"/>
  <c r="D478" i="2"/>
  <c r="E478" i="2"/>
  <c r="G478" i="2"/>
  <c r="F482" i="2"/>
  <c r="E482" i="2"/>
  <c r="G482" i="2"/>
  <c r="D482" i="2"/>
  <c r="E404" i="2"/>
  <c r="G404" i="2"/>
  <c r="F404" i="2"/>
  <c r="D404" i="2"/>
  <c r="G471" i="2"/>
  <c r="E471" i="2"/>
  <c r="D471" i="2"/>
  <c r="F471" i="2"/>
  <c r="C23" i="1" l="1"/>
  <c r="D403" i="2"/>
  <c r="E361" i="2" s="1"/>
  <c r="F474" i="2"/>
  <c r="E474" i="2"/>
  <c r="G474" i="2"/>
  <c r="D458" i="2"/>
  <c r="G416" i="2" s="1"/>
  <c r="G458" i="2"/>
  <c r="E458" i="2"/>
  <c r="G403" i="2"/>
  <c r="E403" i="2"/>
  <c r="F372" i="2"/>
  <c r="E372" i="2"/>
  <c r="D464" i="2"/>
  <c r="F422" i="2" s="1"/>
  <c r="D372" i="2"/>
  <c r="E330" i="2" s="1"/>
  <c r="F435" i="2"/>
  <c r="E464" i="2"/>
  <c r="E435" i="2"/>
  <c r="G435" i="2"/>
  <c r="G464" i="2"/>
  <c r="E375" i="2"/>
  <c r="D375" i="2"/>
  <c r="G333" i="2" s="1"/>
  <c r="D451" i="2"/>
  <c r="F451" i="2"/>
  <c r="E451" i="2"/>
  <c r="G451" i="2"/>
  <c r="F375" i="2"/>
  <c r="F420" i="2"/>
  <c r="E420" i="2"/>
  <c r="D420" i="2"/>
  <c r="E378" i="2" s="1"/>
  <c r="E430" i="2"/>
  <c r="G430" i="2"/>
  <c r="D430" i="2"/>
  <c r="G388" i="2" s="1"/>
  <c r="G475" i="2"/>
  <c r="D475" i="2"/>
  <c r="D433" i="2" s="1"/>
  <c r="F475" i="2"/>
  <c r="F454" i="2"/>
  <c r="E454" i="2"/>
  <c r="G454" i="2"/>
  <c r="G453" i="2"/>
  <c r="F453" i="2"/>
  <c r="D453" i="2"/>
  <c r="E453" i="2"/>
  <c r="F438" i="2"/>
  <c r="D438" i="2"/>
  <c r="E438" i="2"/>
  <c r="G438" i="2"/>
  <c r="G465" i="2"/>
  <c r="E465" i="2"/>
  <c r="F465" i="2"/>
  <c r="D465" i="2"/>
  <c r="E393" i="2"/>
  <c r="F393" i="2"/>
  <c r="G393" i="2"/>
  <c r="D393" i="2"/>
  <c r="D450" i="2"/>
  <c r="G450" i="2"/>
  <c r="E450" i="2"/>
  <c r="F450" i="2"/>
  <c r="F470" i="2"/>
  <c r="D470" i="2"/>
  <c r="G470" i="2"/>
  <c r="E470" i="2"/>
  <c r="D469" i="2"/>
  <c r="E469" i="2"/>
  <c r="G469" i="2"/>
  <c r="F469" i="2"/>
  <c r="D424" i="2"/>
  <c r="G424" i="2"/>
  <c r="E424" i="2"/>
  <c r="F424" i="2"/>
  <c r="D432" i="2"/>
  <c r="F432" i="2"/>
  <c r="G432" i="2"/>
  <c r="E432" i="2"/>
  <c r="G401" i="2"/>
  <c r="F401" i="2"/>
  <c r="D401" i="2"/>
  <c r="E401" i="2"/>
  <c r="E448" i="2"/>
  <c r="D448" i="2"/>
  <c r="G448" i="2"/>
  <c r="F448" i="2"/>
  <c r="G467" i="2"/>
  <c r="F467" i="2"/>
  <c r="D467" i="2"/>
  <c r="E467" i="2"/>
  <c r="G362" i="2"/>
  <c r="D362" i="2"/>
  <c r="E362" i="2"/>
  <c r="F362" i="2"/>
  <c r="E419" i="2"/>
  <c r="D419" i="2"/>
  <c r="G419" i="2"/>
  <c r="F419" i="2"/>
  <c r="G402" i="2"/>
  <c r="E402" i="2"/>
  <c r="D402" i="2"/>
  <c r="F402" i="2"/>
  <c r="G357" i="2"/>
  <c r="D357" i="2"/>
  <c r="F357" i="2"/>
  <c r="E357" i="2"/>
  <c r="F426" i="2"/>
  <c r="E426" i="2"/>
  <c r="G426" i="2"/>
  <c r="D426" i="2"/>
  <c r="G373" i="2"/>
  <c r="D373" i="2"/>
  <c r="F373" i="2"/>
  <c r="E373" i="2"/>
  <c r="D436" i="2"/>
  <c r="E436" i="2"/>
  <c r="F436" i="2"/>
  <c r="G436" i="2"/>
  <c r="G431" i="2"/>
  <c r="E431" i="2"/>
  <c r="D431" i="2"/>
  <c r="F431" i="2"/>
  <c r="F350" i="2"/>
  <c r="G350" i="2"/>
  <c r="E350" i="2"/>
  <c r="D350" i="2"/>
  <c r="E365" i="2"/>
  <c r="F365" i="2"/>
  <c r="G365" i="2"/>
  <c r="D365" i="2"/>
  <c r="G397" i="2"/>
  <c r="D397" i="2"/>
  <c r="E397" i="2"/>
  <c r="F397" i="2"/>
  <c r="D440" i="2"/>
  <c r="E440" i="2"/>
  <c r="G440" i="2"/>
  <c r="F440" i="2"/>
  <c r="D429" i="2"/>
  <c r="G429" i="2"/>
  <c r="F429" i="2"/>
  <c r="E429" i="2"/>
  <c r="G437" i="2"/>
  <c r="F437" i="2"/>
  <c r="D437" i="2"/>
  <c r="E437" i="2"/>
  <c r="F442" i="2"/>
  <c r="E442" i="2"/>
  <c r="G442" i="2"/>
  <c r="D442" i="2"/>
  <c r="G455" i="2"/>
  <c r="E455" i="2"/>
  <c r="D455" i="2"/>
  <c r="F455" i="2"/>
  <c r="G460" i="2"/>
  <c r="D460" i="2"/>
  <c r="E460" i="2"/>
  <c r="F460" i="2"/>
  <c r="F412" i="2"/>
  <c r="G412" i="2"/>
  <c r="D412" i="2"/>
  <c r="E412" i="2"/>
  <c r="F405" i="2"/>
  <c r="G405" i="2"/>
  <c r="D405" i="2"/>
  <c r="E405" i="2"/>
  <c r="D452" i="2"/>
  <c r="E452" i="2"/>
  <c r="F452" i="2"/>
  <c r="G452" i="2"/>
  <c r="E463" i="2"/>
  <c r="D463" i="2"/>
  <c r="F463" i="2"/>
  <c r="G463" i="2"/>
  <c r="D361" i="2" l="1"/>
  <c r="G319" i="2" s="1"/>
  <c r="G361" i="2"/>
  <c r="E422" i="2"/>
  <c r="D422" i="2"/>
  <c r="D380" i="2" s="1"/>
  <c r="F361" i="2"/>
  <c r="D378" i="2"/>
  <c r="F336" i="2" s="1"/>
  <c r="G422" i="2"/>
  <c r="F319" i="2"/>
  <c r="E333" i="2"/>
  <c r="F333" i="2"/>
  <c r="D333" i="2"/>
  <c r="D291" i="2" s="1"/>
  <c r="E416" i="2"/>
  <c r="F416" i="2"/>
  <c r="D416" i="2"/>
  <c r="E374" i="2" s="1"/>
  <c r="D330" i="2"/>
  <c r="D288" i="2" s="1"/>
  <c r="G330" i="2"/>
  <c r="F330" i="2"/>
  <c r="G433" i="2"/>
  <c r="G378" i="2"/>
  <c r="F378" i="2"/>
  <c r="F409" i="2"/>
  <c r="D409" i="2"/>
  <c r="E409" i="2"/>
  <c r="G409" i="2"/>
  <c r="F388" i="2"/>
  <c r="E388" i="2"/>
  <c r="F433" i="2"/>
  <c r="E433" i="2"/>
  <c r="D388" i="2"/>
  <c r="G346" i="2" s="1"/>
  <c r="G411" i="2"/>
  <c r="E411" i="2"/>
  <c r="F411" i="2"/>
  <c r="D411" i="2"/>
  <c r="F396" i="2"/>
  <c r="G396" i="2"/>
  <c r="D396" i="2"/>
  <c r="E396" i="2"/>
  <c r="G351" i="2"/>
  <c r="F351" i="2"/>
  <c r="E351" i="2"/>
  <c r="D351" i="2"/>
  <c r="E428" i="2"/>
  <c r="F428" i="2"/>
  <c r="D428" i="2"/>
  <c r="G428" i="2"/>
  <c r="E423" i="2"/>
  <c r="D423" i="2"/>
  <c r="G423" i="2"/>
  <c r="F423" i="2"/>
  <c r="D427" i="2"/>
  <c r="E427" i="2"/>
  <c r="F427" i="2"/>
  <c r="G427" i="2"/>
  <c r="D408" i="2"/>
  <c r="G408" i="2"/>
  <c r="F408" i="2"/>
  <c r="E408" i="2"/>
  <c r="E425" i="2"/>
  <c r="F425" i="2"/>
  <c r="D425" i="2"/>
  <c r="G425" i="2"/>
  <c r="F380" i="2"/>
  <c r="F390" i="2"/>
  <c r="G390" i="2"/>
  <c r="E390" i="2"/>
  <c r="D390" i="2"/>
  <c r="E359" i="2"/>
  <c r="F359" i="2"/>
  <c r="G359" i="2"/>
  <c r="D359" i="2"/>
  <c r="G406" i="2"/>
  <c r="F406" i="2"/>
  <c r="E406" i="2"/>
  <c r="D406" i="2"/>
  <c r="E382" i="2"/>
  <c r="G382" i="2"/>
  <c r="F382" i="2"/>
  <c r="D382" i="2"/>
  <c r="G308" i="2"/>
  <c r="D308" i="2"/>
  <c r="E308" i="2"/>
  <c r="F308" i="2"/>
  <c r="D384" i="2"/>
  <c r="E384" i="2"/>
  <c r="G384" i="2"/>
  <c r="F384" i="2"/>
  <c r="F370" i="2"/>
  <c r="D370" i="2"/>
  <c r="G370" i="2"/>
  <c r="E370" i="2"/>
  <c r="G413" i="2"/>
  <c r="F413" i="2"/>
  <c r="E413" i="2"/>
  <c r="D413" i="2"/>
  <c r="G395" i="2"/>
  <c r="E395" i="2"/>
  <c r="F395" i="2"/>
  <c r="D395" i="2"/>
  <c r="D360" i="2"/>
  <c r="E360" i="2"/>
  <c r="G360" i="2"/>
  <c r="F360" i="2"/>
  <c r="G410" i="2"/>
  <c r="E410" i="2"/>
  <c r="D410" i="2"/>
  <c r="F410" i="2"/>
  <c r="F398" i="2"/>
  <c r="E398" i="2"/>
  <c r="D398" i="2"/>
  <c r="G398" i="2"/>
  <c r="E394" i="2"/>
  <c r="F394" i="2"/>
  <c r="G394" i="2"/>
  <c r="D394" i="2"/>
  <c r="D400" i="2"/>
  <c r="F400" i="2"/>
  <c r="E400" i="2"/>
  <c r="G400" i="2"/>
  <c r="D323" i="2"/>
  <c r="E323" i="2"/>
  <c r="F323" i="2"/>
  <c r="G323" i="2"/>
  <c r="E363" i="2"/>
  <c r="F363" i="2"/>
  <c r="D363" i="2"/>
  <c r="G363" i="2"/>
  <c r="D389" i="2"/>
  <c r="F389" i="2"/>
  <c r="E389" i="2"/>
  <c r="G389" i="2"/>
  <c r="F391" i="2"/>
  <c r="D391" i="2"/>
  <c r="G391" i="2"/>
  <c r="E391" i="2"/>
  <c r="G421" i="2"/>
  <c r="F421" i="2"/>
  <c r="D421" i="2"/>
  <c r="E421" i="2"/>
  <c r="F418" i="2"/>
  <c r="E418" i="2"/>
  <c r="G418" i="2"/>
  <c r="D418" i="2"/>
  <c r="D355" i="2"/>
  <c r="E355" i="2"/>
  <c r="F355" i="2"/>
  <c r="G355" i="2"/>
  <c r="D331" i="2"/>
  <c r="F331" i="2"/>
  <c r="E331" i="2"/>
  <c r="G331" i="2"/>
  <c r="D315" i="2"/>
  <c r="E315" i="2"/>
  <c r="F315" i="2"/>
  <c r="G315" i="2"/>
  <c r="G377" i="2"/>
  <c r="D377" i="2"/>
  <c r="E377" i="2"/>
  <c r="F377" i="2"/>
  <c r="F320" i="2"/>
  <c r="D320" i="2"/>
  <c r="E320" i="2"/>
  <c r="G320" i="2"/>
  <c r="F387" i="2"/>
  <c r="G387" i="2"/>
  <c r="D387" i="2"/>
  <c r="E387" i="2"/>
  <c r="E319" i="2" l="1"/>
  <c r="G380" i="2"/>
  <c r="E380" i="2"/>
  <c r="D319" i="2"/>
  <c r="G336" i="2"/>
  <c r="D374" i="2"/>
  <c r="G332" i="2" s="1"/>
  <c r="G374" i="2"/>
  <c r="D336" i="2"/>
  <c r="G294" i="2" s="1"/>
  <c r="E336" i="2"/>
  <c r="F374" i="2"/>
  <c r="F346" i="2"/>
  <c r="E288" i="2"/>
  <c r="F288" i="2"/>
  <c r="G288" i="2"/>
  <c r="F291" i="2"/>
  <c r="G291" i="2"/>
  <c r="E291" i="2"/>
  <c r="D346" i="2"/>
  <c r="D304" i="2" s="1"/>
  <c r="E346" i="2"/>
  <c r="E367" i="2"/>
  <c r="F367" i="2"/>
  <c r="G367" i="2"/>
  <c r="D367" i="2"/>
  <c r="E369" i="2"/>
  <c r="F369" i="2"/>
  <c r="G369" i="2"/>
  <c r="D369" i="2"/>
  <c r="E354" i="2"/>
  <c r="F354" i="2"/>
  <c r="G354" i="2"/>
  <c r="D354" i="2"/>
  <c r="F385" i="2"/>
  <c r="D385" i="2"/>
  <c r="E385" i="2"/>
  <c r="G385" i="2"/>
  <c r="D309" i="2"/>
  <c r="E309" i="2"/>
  <c r="F309" i="2"/>
  <c r="G309" i="2"/>
  <c r="G386" i="2"/>
  <c r="E386" i="2"/>
  <c r="D386" i="2"/>
  <c r="F386" i="2"/>
  <c r="D381" i="2"/>
  <c r="E381" i="2"/>
  <c r="F381" i="2"/>
  <c r="G381" i="2"/>
  <c r="D366" i="2"/>
  <c r="E366" i="2"/>
  <c r="G366" i="2"/>
  <c r="F366" i="2"/>
  <c r="G338" i="2"/>
  <c r="E338" i="2"/>
  <c r="D338" i="2"/>
  <c r="F338" i="2"/>
  <c r="D340" i="2"/>
  <c r="G340" i="2"/>
  <c r="E340" i="2"/>
  <c r="F340" i="2"/>
  <c r="E364" i="2"/>
  <c r="F364" i="2"/>
  <c r="G364" i="2"/>
  <c r="D364" i="2"/>
  <c r="F383" i="2"/>
  <c r="G383" i="2"/>
  <c r="E383" i="2"/>
  <c r="D383" i="2"/>
  <c r="G348" i="2"/>
  <c r="D348" i="2"/>
  <c r="F348" i="2"/>
  <c r="E348" i="2"/>
  <c r="F317" i="2"/>
  <c r="G317" i="2"/>
  <c r="E317" i="2"/>
  <c r="D317" i="2"/>
  <c r="D376" i="2"/>
  <c r="E376" i="2"/>
  <c r="G376" i="2"/>
  <c r="F376" i="2"/>
  <c r="G353" i="2"/>
  <c r="D353" i="2"/>
  <c r="F353" i="2"/>
  <c r="E353" i="2"/>
  <c r="G356" i="2"/>
  <c r="F356" i="2"/>
  <c r="D356" i="2"/>
  <c r="E356" i="2"/>
  <c r="E278" i="2"/>
  <c r="F278" i="2"/>
  <c r="D278" i="2"/>
  <c r="G278" i="2"/>
  <c r="D349" i="2"/>
  <c r="F349" i="2"/>
  <c r="E349" i="2"/>
  <c r="G349" i="2"/>
  <c r="G328" i="2"/>
  <c r="E328" i="2"/>
  <c r="D328" i="2"/>
  <c r="F328" i="2"/>
  <c r="E273" i="2"/>
  <c r="F273" i="2"/>
  <c r="D273" i="2"/>
  <c r="G273" i="2"/>
  <c r="F289" i="2"/>
  <c r="D289" i="2"/>
  <c r="G289" i="2"/>
  <c r="E289" i="2"/>
  <c r="E347" i="2"/>
  <c r="D347" i="2"/>
  <c r="G347" i="2"/>
  <c r="F347" i="2"/>
  <c r="D281" i="2"/>
  <c r="E281" i="2"/>
  <c r="F281" i="2"/>
  <c r="G281" i="2"/>
  <c r="E249" i="2"/>
  <c r="F249" i="2"/>
  <c r="G249" i="2"/>
  <c r="D249" i="2"/>
  <c r="D246" i="2"/>
  <c r="E246" i="2"/>
  <c r="G246" i="2"/>
  <c r="F246" i="2"/>
  <c r="D352" i="2"/>
  <c r="G352" i="2"/>
  <c r="F352" i="2"/>
  <c r="E352" i="2"/>
  <c r="E371" i="2"/>
  <c r="D371" i="2"/>
  <c r="F371" i="2"/>
  <c r="G371" i="2"/>
  <c r="G345" i="2"/>
  <c r="F345" i="2"/>
  <c r="D345" i="2"/>
  <c r="E345" i="2"/>
  <c r="E379" i="2"/>
  <c r="D379" i="2"/>
  <c r="F379" i="2"/>
  <c r="G379" i="2"/>
  <c r="G321" i="2"/>
  <c r="F321" i="2"/>
  <c r="D321" i="2"/>
  <c r="E321" i="2"/>
  <c r="D368" i="2"/>
  <c r="G368" i="2"/>
  <c r="E368" i="2"/>
  <c r="F368" i="2"/>
  <c r="E335" i="2"/>
  <c r="F335" i="2"/>
  <c r="G335" i="2"/>
  <c r="D335" i="2"/>
  <c r="G266" i="2"/>
  <c r="D266" i="2"/>
  <c r="E266" i="2"/>
  <c r="F266" i="2"/>
  <c r="G313" i="2"/>
  <c r="D313" i="2"/>
  <c r="E313" i="2"/>
  <c r="F313" i="2"/>
  <c r="F358" i="2"/>
  <c r="E358" i="2"/>
  <c r="G358" i="2"/>
  <c r="D358" i="2"/>
  <c r="D318" i="2"/>
  <c r="F318" i="2"/>
  <c r="E318" i="2"/>
  <c r="G318" i="2"/>
  <c r="E342" i="2"/>
  <c r="F342" i="2"/>
  <c r="D342" i="2"/>
  <c r="G342" i="2"/>
  <c r="D332" i="2" l="1"/>
  <c r="F332" i="2"/>
  <c r="E332" i="2"/>
  <c r="F294" i="2"/>
  <c r="D294" i="2"/>
  <c r="E294" i="2"/>
  <c r="G277" i="2"/>
  <c r="F277" i="2"/>
  <c r="E277" i="2"/>
  <c r="D277" i="2"/>
  <c r="F304" i="2"/>
  <c r="E304" i="2"/>
  <c r="G304" i="2"/>
  <c r="D325" i="2"/>
  <c r="F325" i="2"/>
  <c r="E325" i="2"/>
  <c r="G325" i="2"/>
  <c r="F327" i="2"/>
  <c r="G327" i="2"/>
  <c r="D327" i="2"/>
  <c r="E327" i="2"/>
  <c r="D312" i="2"/>
  <c r="E312" i="2"/>
  <c r="F312" i="2"/>
  <c r="G312" i="2"/>
  <c r="D339" i="2"/>
  <c r="G339" i="2"/>
  <c r="F339" i="2"/>
  <c r="E339" i="2"/>
  <c r="E267" i="2"/>
  <c r="F267" i="2"/>
  <c r="G267" i="2"/>
  <c r="D267" i="2"/>
  <c r="D344" i="2"/>
  <c r="E344" i="2"/>
  <c r="G344" i="2"/>
  <c r="F344" i="2"/>
  <c r="G343" i="2"/>
  <c r="D343" i="2"/>
  <c r="E343" i="2"/>
  <c r="F343" i="2"/>
  <c r="F324" i="2"/>
  <c r="G324" i="2"/>
  <c r="D324" i="2"/>
  <c r="E324" i="2"/>
  <c r="F306" i="2"/>
  <c r="E306" i="2"/>
  <c r="D306" i="2"/>
  <c r="G306" i="2"/>
  <c r="D275" i="2"/>
  <c r="E275" i="2"/>
  <c r="G275" i="2"/>
  <c r="F275" i="2"/>
  <c r="D296" i="2"/>
  <c r="E296" i="2"/>
  <c r="G296" i="2"/>
  <c r="F296" i="2"/>
  <c r="F290" i="2"/>
  <c r="E290" i="2"/>
  <c r="D290" i="2"/>
  <c r="G290" i="2"/>
  <c r="F341" i="2"/>
  <c r="E341" i="2"/>
  <c r="G341" i="2"/>
  <c r="D341" i="2"/>
  <c r="G298" i="2"/>
  <c r="E298" i="2"/>
  <c r="D298" i="2"/>
  <c r="F298" i="2"/>
  <c r="F322" i="2"/>
  <c r="G322" i="2"/>
  <c r="D322" i="2"/>
  <c r="E322" i="2"/>
  <c r="E300" i="2"/>
  <c r="F300" i="2"/>
  <c r="G300" i="2"/>
  <c r="D300" i="2"/>
  <c r="G252" i="2"/>
  <c r="E252" i="2"/>
  <c r="F252" i="2"/>
  <c r="D252" i="2"/>
  <c r="F231" i="2"/>
  <c r="G231" i="2"/>
  <c r="D231" i="2"/>
  <c r="E231" i="2"/>
  <c r="D286" i="2"/>
  <c r="E286" i="2"/>
  <c r="F286" i="2"/>
  <c r="G286" i="2"/>
  <c r="F236" i="2"/>
  <c r="D236" i="2"/>
  <c r="G236" i="2"/>
  <c r="E236" i="2"/>
  <c r="G314" i="2"/>
  <c r="E314" i="2"/>
  <c r="F314" i="2"/>
  <c r="D314" i="2"/>
  <c r="D224" i="2"/>
  <c r="F224" i="2"/>
  <c r="G224" i="2"/>
  <c r="E224" i="2"/>
  <c r="G337" i="2"/>
  <c r="F337" i="2"/>
  <c r="D337" i="2"/>
  <c r="E337" i="2"/>
  <c r="F329" i="2"/>
  <c r="G329" i="2"/>
  <c r="E329" i="2"/>
  <c r="D329" i="2"/>
  <c r="E305" i="2"/>
  <c r="G305" i="2"/>
  <c r="F305" i="2"/>
  <c r="D305" i="2"/>
  <c r="F311" i="2"/>
  <c r="G311" i="2"/>
  <c r="D311" i="2"/>
  <c r="E311" i="2"/>
  <c r="D276" i="2"/>
  <c r="G276" i="2"/>
  <c r="E276" i="2"/>
  <c r="F276" i="2"/>
  <c r="F326" i="2"/>
  <c r="D326" i="2"/>
  <c r="E326" i="2"/>
  <c r="G326" i="2"/>
  <c r="G310" i="2"/>
  <c r="D310" i="2"/>
  <c r="F310" i="2"/>
  <c r="E310" i="2"/>
  <c r="G316" i="2"/>
  <c r="F316" i="2"/>
  <c r="D316" i="2"/>
  <c r="E316" i="2"/>
  <c r="F293" i="2"/>
  <c r="E293" i="2"/>
  <c r="D293" i="2"/>
  <c r="G293" i="2"/>
  <c r="G207" i="2"/>
  <c r="F207" i="2"/>
  <c r="E207" i="2"/>
  <c r="D207" i="2"/>
  <c r="F279" i="2"/>
  <c r="G279" i="2"/>
  <c r="E279" i="2"/>
  <c r="D279" i="2"/>
  <c r="G303" i="2"/>
  <c r="D303" i="2"/>
  <c r="E303" i="2"/>
  <c r="F303" i="2"/>
  <c r="G271" i="2"/>
  <c r="D271" i="2"/>
  <c r="E271" i="2"/>
  <c r="F271" i="2"/>
  <c r="G247" i="2"/>
  <c r="D247" i="2"/>
  <c r="E247" i="2"/>
  <c r="F247" i="2"/>
  <c r="E204" i="2"/>
  <c r="F204" i="2"/>
  <c r="G204" i="2"/>
  <c r="D204" i="2"/>
  <c r="F239" i="2"/>
  <c r="G239" i="2"/>
  <c r="E239" i="2"/>
  <c r="D239" i="2"/>
  <c r="E307" i="2"/>
  <c r="D307" i="2"/>
  <c r="G307" i="2"/>
  <c r="F307" i="2"/>
  <c r="D262" i="2"/>
  <c r="E262" i="2"/>
  <c r="F262" i="2"/>
  <c r="G262" i="2"/>
  <c r="F334" i="2"/>
  <c r="E334" i="2"/>
  <c r="G334" i="2"/>
  <c r="D334" i="2"/>
  <c r="G235" i="2" l="1"/>
  <c r="E235" i="2"/>
  <c r="D235" i="2"/>
  <c r="F235" i="2"/>
  <c r="F283" i="2"/>
  <c r="G283" i="2"/>
  <c r="D283" i="2"/>
  <c r="E283" i="2"/>
  <c r="F285" i="2"/>
  <c r="G285" i="2"/>
  <c r="D285" i="2"/>
  <c r="E285" i="2"/>
  <c r="G270" i="2"/>
  <c r="D270" i="2"/>
  <c r="E270" i="2"/>
  <c r="F270" i="2"/>
  <c r="D225" i="2"/>
  <c r="G225" i="2"/>
  <c r="E225" i="2"/>
  <c r="F225" i="2"/>
  <c r="G301" i="2"/>
  <c r="E301" i="2"/>
  <c r="D301" i="2"/>
  <c r="F301" i="2"/>
  <c r="E282" i="2"/>
  <c r="G282" i="2"/>
  <c r="D282" i="2"/>
  <c r="F282" i="2"/>
  <c r="E302" i="2"/>
  <c r="G302" i="2"/>
  <c r="D302" i="2"/>
  <c r="F302" i="2"/>
  <c r="D297" i="2"/>
  <c r="F297" i="2"/>
  <c r="G297" i="2"/>
  <c r="E297" i="2"/>
  <c r="D299" i="2"/>
  <c r="G299" i="2"/>
  <c r="E299" i="2"/>
  <c r="F299" i="2"/>
  <c r="F280" i="2"/>
  <c r="E280" i="2"/>
  <c r="G280" i="2"/>
  <c r="D280" i="2"/>
  <c r="G233" i="2"/>
  <c r="E233" i="2"/>
  <c r="F233" i="2"/>
  <c r="D233" i="2"/>
  <c r="D256" i="2"/>
  <c r="F256" i="2"/>
  <c r="E256" i="2"/>
  <c r="G256" i="2"/>
  <c r="G248" i="2"/>
  <c r="D248" i="2"/>
  <c r="F248" i="2"/>
  <c r="E248" i="2"/>
  <c r="F264" i="2"/>
  <c r="D264" i="2"/>
  <c r="E264" i="2"/>
  <c r="G264" i="2"/>
  <c r="E254" i="2"/>
  <c r="G254" i="2"/>
  <c r="D254" i="2"/>
  <c r="F254" i="2"/>
  <c r="G292" i="2"/>
  <c r="E292" i="2"/>
  <c r="F292" i="2"/>
  <c r="D292" i="2"/>
  <c r="G197" i="2"/>
  <c r="E197" i="2"/>
  <c r="F197" i="2"/>
  <c r="D197" i="2"/>
  <c r="G287" i="2"/>
  <c r="E287" i="2"/>
  <c r="F287" i="2"/>
  <c r="D287" i="2"/>
  <c r="G272" i="2"/>
  <c r="D272" i="2"/>
  <c r="E272" i="2"/>
  <c r="F272" i="2"/>
  <c r="D251" i="2"/>
  <c r="E251" i="2"/>
  <c r="G251" i="2"/>
  <c r="F251" i="2"/>
  <c r="E269" i="2"/>
  <c r="F269" i="2"/>
  <c r="G269" i="2"/>
  <c r="D269" i="2"/>
  <c r="E205" i="2"/>
  <c r="F205" i="2"/>
  <c r="G205" i="2"/>
  <c r="D205" i="2"/>
  <c r="D229" i="2"/>
  <c r="G229" i="2"/>
  <c r="E229" i="2"/>
  <c r="F229" i="2"/>
  <c r="G261" i="2"/>
  <c r="E261" i="2"/>
  <c r="D261" i="2"/>
  <c r="F261" i="2"/>
  <c r="F284" i="2"/>
  <c r="D284" i="2"/>
  <c r="G284" i="2"/>
  <c r="E284" i="2"/>
  <c r="D182" i="2"/>
  <c r="E182" i="2"/>
  <c r="G182" i="2"/>
  <c r="F182" i="2"/>
  <c r="E244" i="2"/>
  <c r="F244" i="2"/>
  <c r="D244" i="2"/>
  <c r="G244" i="2"/>
  <c r="E162" i="2"/>
  <c r="D162" i="2"/>
  <c r="G162" i="2"/>
  <c r="F162" i="2"/>
  <c r="D237" i="2"/>
  <c r="G237" i="2"/>
  <c r="F237" i="2"/>
  <c r="E237" i="2"/>
  <c r="E165" i="2"/>
  <c r="D165" i="2"/>
  <c r="F165" i="2"/>
  <c r="G165" i="2"/>
  <c r="E263" i="2"/>
  <c r="F263" i="2"/>
  <c r="G263" i="2"/>
  <c r="D263" i="2"/>
  <c r="F210" i="2"/>
  <c r="G210" i="2"/>
  <c r="D210" i="2"/>
  <c r="E210" i="2"/>
  <c r="E258" i="2"/>
  <c r="F258" i="2"/>
  <c r="D258" i="2"/>
  <c r="G258" i="2"/>
  <c r="F274" i="2"/>
  <c r="G274" i="2"/>
  <c r="E274" i="2"/>
  <c r="D274" i="2"/>
  <c r="E295" i="2"/>
  <c r="F295" i="2"/>
  <c r="G295" i="2"/>
  <c r="D295" i="2"/>
  <c r="E189" i="2"/>
  <c r="F189" i="2"/>
  <c r="G189" i="2"/>
  <c r="D189" i="2"/>
  <c r="F265" i="2"/>
  <c r="G265" i="2"/>
  <c r="D265" i="2"/>
  <c r="E265" i="2"/>
  <c r="E268" i="2"/>
  <c r="F268" i="2"/>
  <c r="G268" i="2"/>
  <c r="D268" i="2"/>
  <c r="D194" i="2"/>
  <c r="G194" i="2"/>
  <c r="F194" i="2"/>
  <c r="E194" i="2"/>
  <c r="F220" i="2"/>
  <c r="D220" i="2"/>
  <c r="G220" i="2"/>
  <c r="E220" i="2"/>
  <c r="E234" i="2"/>
  <c r="F234" i="2"/>
  <c r="G234" i="2"/>
  <c r="D234" i="2"/>
  <c r="F193" i="2" l="1"/>
  <c r="G193" i="2"/>
  <c r="D193" i="2"/>
  <c r="E193" i="2"/>
  <c r="F241" i="2"/>
  <c r="D241" i="2"/>
  <c r="E241" i="2"/>
  <c r="G241" i="2"/>
  <c r="D243" i="2"/>
  <c r="G243" i="2"/>
  <c r="F243" i="2"/>
  <c r="E243" i="2"/>
  <c r="G228" i="2"/>
  <c r="E228" i="2"/>
  <c r="F228" i="2"/>
  <c r="D228" i="2"/>
  <c r="F260" i="2"/>
  <c r="D260" i="2"/>
  <c r="E260" i="2"/>
  <c r="G260" i="2"/>
  <c r="D259" i="2"/>
  <c r="E259" i="2"/>
  <c r="G259" i="2"/>
  <c r="F259" i="2"/>
  <c r="F240" i="2"/>
  <c r="G240" i="2"/>
  <c r="D240" i="2"/>
  <c r="E240" i="2"/>
  <c r="F255" i="2"/>
  <c r="G255" i="2"/>
  <c r="D255" i="2"/>
  <c r="E255" i="2"/>
  <c r="D183" i="2"/>
  <c r="F183" i="2"/>
  <c r="G183" i="2"/>
  <c r="E183" i="2"/>
  <c r="F191" i="2"/>
  <c r="G191" i="2"/>
  <c r="E191" i="2"/>
  <c r="D191" i="2"/>
  <c r="D212" i="2"/>
  <c r="G212" i="2"/>
  <c r="E212" i="2"/>
  <c r="F212" i="2"/>
  <c r="E238" i="2"/>
  <c r="D238" i="2"/>
  <c r="G238" i="2"/>
  <c r="F238" i="2"/>
  <c r="D206" i="2"/>
  <c r="E206" i="2"/>
  <c r="F206" i="2"/>
  <c r="G206" i="2"/>
  <c r="F222" i="2"/>
  <c r="G222" i="2"/>
  <c r="D222" i="2"/>
  <c r="E222" i="2"/>
  <c r="E214" i="2"/>
  <c r="D214" i="2"/>
  <c r="G214" i="2"/>
  <c r="F214" i="2"/>
  <c r="D257" i="2"/>
  <c r="G257" i="2"/>
  <c r="E257" i="2"/>
  <c r="F257" i="2"/>
  <c r="F192" i="2"/>
  <c r="G192" i="2"/>
  <c r="D192" i="2"/>
  <c r="E192" i="2"/>
  <c r="G226" i="2"/>
  <c r="D226" i="2"/>
  <c r="F226" i="2"/>
  <c r="E226" i="2"/>
  <c r="E147" i="2"/>
  <c r="D147" i="2"/>
  <c r="F147" i="2"/>
  <c r="G147" i="2"/>
  <c r="E253" i="2"/>
  <c r="F253" i="2"/>
  <c r="G253" i="2"/>
  <c r="D253" i="2"/>
  <c r="F245" i="2"/>
  <c r="G245" i="2"/>
  <c r="E245" i="2"/>
  <c r="D245" i="2"/>
  <c r="F155" i="2"/>
  <c r="E155" i="2"/>
  <c r="D155" i="2"/>
  <c r="G155" i="2"/>
  <c r="G168" i="2"/>
  <c r="F168" i="2"/>
  <c r="D168" i="2"/>
  <c r="E168" i="2"/>
  <c r="G202" i="2"/>
  <c r="D202" i="2"/>
  <c r="E202" i="2"/>
  <c r="F202" i="2"/>
  <c r="G178" i="2"/>
  <c r="E178" i="2"/>
  <c r="D178" i="2"/>
  <c r="F178" i="2"/>
  <c r="G242" i="2"/>
  <c r="D242" i="2"/>
  <c r="F242" i="2"/>
  <c r="E242" i="2"/>
  <c r="F195" i="2"/>
  <c r="D195" i="2"/>
  <c r="G195" i="2"/>
  <c r="E195" i="2"/>
  <c r="D187" i="2"/>
  <c r="E187" i="2"/>
  <c r="F187" i="2"/>
  <c r="G187" i="2"/>
  <c r="E209" i="2"/>
  <c r="F209" i="2"/>
  <c r="D209" i="2"/>
  <c r="G209" i="2"/>
  <c r="G232" i="2"/>
  <c r="F232" i="2"/>
  <c r="D232" i="2"/>
  <c r="E232" i="2"/>
  <c r="F221" i="2"/>
  <c r="G221" i="2"/>
  <c r="E221" i="2"/>
  <c r="D221" i="2"/>
  <c r="E163" i="2"/>
  <c r="D163" i="2"/>
  <c r="G163" i="2"/>
  <c r="F163" i="2"/>
  <c r="D227" i="2"/>
  <c r="G227" i="2"/>
  <c r="E227" i="2"/>
  <c r="F227" i="2"/>
  <c r="F250" i="2"/>
  <c r="G250" i="2"/>
  <c r="E250" i="2"/>
  <c r="D250" i="2"/>
  <c r="G223" i="2"/>
  <c r="E223" i="2"/>
  <c r="F223" i="2"/>
  <c r="D223" i="2"/>
  <c r="F216" i="2"/>
  <c r="D216" i="2"/>
  <c r="G216" i="2"/>
  <c r="E216" i="2"/>
  <c r="D219" i="2"/>
  <c r="F219" i="2"/>
  <c r="G219" i="2"/>
  <c r="E219" i="2"/>
  <c r="E123" i="2"/>
  <c r="D123" i="2"/>
  <c r="G123" i="2"/>
  <c r="F123" i="2"/>
  <c r="G120" i="2"/>
  <c r="D120" i="2"/>
  <c r="E120" i="2"/>
  <c r="F120" i="2"/>
  <c r="D230" i="2"/>
  <c r="E230" i="2"/>
  <c r="F230" i="2"/>
  <c r="G230" i="2"/>
  <c r="D152" i="2"/>
  <c r="E152" i="2"/>
  <c r="F152" i="2"/>
  <c r="G152" i="2"/>
  <c r="E140" i="2"/>
  <c r="F140" i="2"/>
  <c r="G140" i="2"/>
  <c r="D140" i="2"/>
  <c r="F151" i="2" l="1"/>
  <c r="D151" i="2"/>
  <c r="G151" i="2"/>
  <c r="E151" i="2"/>
  <c r="E199" i="2"/>
  <c r="F199" i="2"/>
  <c r="D199" i="2"/>
  <c r="G199" i="2"/>
  <c r="D201" i="2"/>
  <c r="F201" i="2"/>
  <c r="G201" i="2"/>
  <c r="E201" i="2"/>
  <c r="G186" i="2"/>
  <c r="E186" i="2"/>
  <c r="D186" i="2"/>
  <c r="F186" i="2"/>
  <c r="D213" i="2"/>
  <c r="E213" i="2"/>
  <c r="G213" i="2"/>
  <c r="F213" i="2"/>
  <c r="D198" i="2"/>
  <c r="E198" i="2"/>
  <c r="F198" i="2"/>
  <c r="G198" i="2"/>
  <c r="D218" i="2"/>
  <c r="E218" i="2"/>
  <c r="G218" i="2"/>
  <c r="F218" i="2"/>
  <c r="D217" i="2"/>
  <c r="E217" i="2"/>
  <c r="F217" i="2"/>
  <c r="G217" i="2"/>
  <c r="D141" i="2"/>
  <c r="G141" i="2"/>
  <c r="F141" i="2"/>
  <c r="E141" i="2"/>
  <c r="F149" i="2"/>
  <c r="E149" i="2"/>
  <c r="D149" i="2"/>
  <c r="G149" i="2"/>
  <c r="G180" i="2"/>
  <c r="E180" i="2"/>
  <c r="D180" i="2"/>
  <c r="F180" i="2"/>
  <c r="G215" i="2"/>
  <c r="D215" i="2"/>
  <c r="E215" i="2"/>
  <c r="F215" i="2"/>
  <c r="F170" i="2"/>
  <c r="G170" i="2"/>
  <c r="D170" i="2"/>
  <c r="E170" i="2"/>
  <c r="G172" i="2"/>
  <c r="F172" i="2"/>
  <c r="E172" i="2"/>
  <c r="D172" i="2"/>
  <c r="F196" i="2"/>
  <c r="E196" i="2"/>
  <c r="D196" i="2"/>
  <c r="G196" i="2"/>
  <c r="E164" i="2"/>
  <c r="D164" i="2"/>
  <c r="G164" i="2"/>
  <c r="F164" i="2"/>
  <c r="E98" i="2"/>
  <c r="G98" i="2"/>
  <c r="D98" i="2"/>
  <c r="F98" i="2"/>
  <c r="D203" i="2"/>
  <c r="E203" i="2"/>
  <c r="F203" i="2"/>
  <c r="G203" i="2"/>
  <c r="E190" i="2"/>
  <c r="D190" i="2"/>
  <c r="G190" i="2"/>
  <c r="F190" i="2"/>
  <c r="G113" i="2"/>
  <c r="F113" i="2"/>
  <c r="D113" i="2"/>
  <c r="E113" i="2"/>
  <c r="E81" i="2"/>
  <c r="G81" i="2"/>
  <c r="F81" i="2"/>
  <c r="D81" i="2"/>
  <c r="E121" i="2"/>
  <c r="G121" i="2"/>
  <c r="F121" i="2"/>
  <c r="D121" i="2"/>
  <c r="D153" i="2"/>
  <c r="E153" i="2"/>
  <c r="G153" i="2"/>
  <c r="F153" i="2"/>
  <c r="E105" i="2"/>
  <c r="G105" i="2"/>
  <c r="F105" i="2"/>
  <c r="D105" i="2"/>
  <c r="D184" i="2"/>
  <c r="F184" i="2"/>
  <c r="G184" i="2"/>
  <c r="E184" i="2"/>
  <c r="F177" i="2"/>
  <c r="D177" i="2"/>
  <c r="E177" i="2"/>
  <c r="G177" i="2"/>
  <c r="E145" i="2"/>
  <c r="G145" i="2"/>
  <c r="F145" i="2"/>
  <c r="D145" i="2"/>
  <c r="D181" i="2"/>
  <c r="F181" i="2"/>
  <c r="E181" i="2"/>
  <c r="G181" i="2"/>
  <c r="G208" i="2"/>
  <c r="E208" i="2"/>
  <c r="F208" i="2"/>
  <c r="D208" i="2"/>
  <c r="F179" i="2"/>
  <c r="D179" i="2"/>
  <c r="E179" i="2"/>
  <c r="G179" i="2"/>
  <c r="F211" i="2"/>
  <c r="D211" i="2"/>
  <c r="E211" i="2"/>
  <c r="G211" i="2"/>
  <c r="G167" i="2"/>
  <c r="F167" i="2"/>
  <c r="E167" i="2"/>
  <c r="D167" i="2"/>
  <c r="G136" i="2"/>
  <c r="D136" i="2"/>
  <c r="F136" i="2"/>
  <c r="E136" i="2"/>
  <c r="F126" i="2"/>
  <c r="E126" i="2"/>
  <c r="G126" i="2"/>
  <c r="D126" i="2"/>
  <c r="F150" i="2"/>
  <c r="E150" i="2"/>
  <c r="G150" i="2"/>
  <c r="D150" i="2"/>
  <c r="G78" i="2"/>
  <c r="D78" i="2"/>
  <c r="F78" i="2"/>
  <c r="E78" i="2"/>
  <c r="G174" i="2"/>
  <c r="E174" i="2"/>
  <c r="D174" i="2"/>
  <c r="F174" i="2"/>
  <c r="F200" i="2"/>
  <c r="G200" i="2"/>
  <c r="D200" i="2"/>
  <c r="E200" i="2"/>
  <c r="G160" i="2"/>
  <c r="D160" i="2"/>
  <c r="E160" i="2"/>
  <c r="F160" i="2"/>
  <c r="D110" i="2"/>
  <c r="F110" i="2"/>
  <c r="E110" i="2"/>
  <c r="G110" i="2"/>
  <c r="G188" i="2"/>
  <c r="E188" i="2"/>
  <c r="F188" i="2"/>
  <c r="D188" i="2"/>
  <c r="E185" i="2"/>
  <c r="F185" i="2"/>
  <c r="D185" i="2"/>
  <c r="G185" i="2"/>
  <c r="G109" i="2" l="1"/>
  <c r="F109" i="2"/>
  <c r="D109" i="2"/>
  <c r="E109" i="2"/>
  <c r="F157" i="2"/>
  <c r="G157" i="2"/>
  <c r="D157" i="2"/>
  <c r="E157" i="2"/>
  <c r="D159" i="2"/>
  <c r="G159" i="2"/>
  <c r="E159" i="2"/>
  <c r="F159" i="2"/>
  <c r="E144" i="2"/>
  <c r="G144" i="2"/>
  <c r="D144" i="2"/>
  <c r="F144" i="2"/>
  <c r="F175" i="2"/>
  <c r="E175" i="2"/>
  <c r="G175" i="2"/>
  <c r="D175" i="2"/>
  <c r="F156" i="2"/>
  <c r="G156" i="2"/>
  <c r="E156" i="2"/>
  <c r="D156" i="2"/>
  <c r="D99" i="2"/>
  <c r="G99" i="2"/>
  <c r="F99" i="2"/>
  <c r="E99" i="2"/>
  <c r="G176" i="2"/>
  <c r="D176" i="2"/>
  <c r="E176" i="2"/>
  <c r="F176" i="2"/>
  <c r="D171" i="2"/>
  <c r="E171" i="2"/>
  <c r="F171" i="2"/>
  <c r="G171" i="2"/>
  <c r="F130" i="2"/>
  <c r="E130" i="2"/>
  <c r="D130" i="2"/>
  <c r="G130" i="2"/>
  <c r="G107" i="2"/>
  <c r="E107" i="2"/>
  <c r="D107" i="2"/>
  <c r="F65" i="2" s="1"/>
  <c r="F107" i="2"/>
  <c r="E122" i="2"/>
  <c r="G122" i="2"/>
  <c r="D122" i="2"/>
  <c r="F122" i="2"/>
  <c r="E173" i="2"/>
  <c r="G173" i="2"/>
  <c r="D173" i="2"/>
  <c r="F173" i="2"/>
  <c r="G154" i="2"/>
  <c r="F154" i="2"/>
  <c r="D154" i="2"/>
  <c r="E154" i="2"/>
  <c r="E128" i="2"/>
  <c r="G128" i="2"/>
  <c r="D128" i="2"/>
  <c r="F128" i="2"/>
  <c r="D138" i="2"/>
  <c r="G138" i="2"/>
  <c r="E138" i="2"/>
  <c r="F138" i="2"/>
  <c r="G146" i="2"/>
  <c r="D146" i="2"/>
  <c r="E146" i="2"/>
  <c r="F146" i="2"/>
  <c r="F84" i="2"/>
  <c r="G84" i="2"/>
  <c r="D84" i="2"/>
  <c r="E84" i="2"/>
  <c r="E125" i="2"/>
  <c r="F125" i="2"/>
  <c r="D125" i="2"/>
  <c r="G125" i="2"/>
  <c r="F103" i="2"/>
  <c r="E103" i="2"/>
  <c r="G103" i="2"/>
  <c r="D103" i="2"/>
  <c r="F132" i="2"/>
  <c r="G132" i="2"/>
  <c r="E132" i="2"/>
  <c r="D132" i="2"/>
  <c r="D118" i="2"/>
  <c r="F118" i="2"/>
  <c r="E118" i="2"/>
  <c r="G118" i="2"/>
  <c r="F169" i="2"/>
  <c r="D169" i="2"/>
  <c r="G169" i="2"/>
  <c r="E169" i="2"/>
  <c r="G137" i="2"/>
  <c r="F137" i="2"/>
  <c r="D137" i="2"/>
  <c r="E137" i="2"/>
  <c r="F148" i="2"/>
  <c r="G148" i="2"/>
  <c r="E148" i="2"/>
  <c r="D148" i="2"/>
  <c r="E139" i="2"/>
  <c r="D139" i="2"/>
  <c r="F139" i="2"/>
  <c r="G139" i="2"/>
  <c r="G142" i="2"/>
  <c r="D142" i="2"/>
  <c r="F142" i="2"/>
  <c r="E142" i="2"/>
  <c r="D111" i="2"/>
  <c r="F111" i="2"/>
  <c r="G111" i="2"/>
  <c r="E111" i="2"/>
  <c r="E161" i="2"/>
  <c r="G161" i="2"/>
  <c r="F161" i="2"/>
  <c r="D161" i="2"/>
  <c r="F108" i="2"/>
  <c r="G108" i="2"/>
  <c r="E108" i="2"/>
  <c r="D108" i="2"/>
  <c r="E166" i="2"/>
  <c r="G166" i="2"/>
  <c r="D166" i="2"/>
  <c r="F166" i="2"/>
  <c r="G63" i="2"/>
  <c r="D63" i="2"/>
  <c r="E63" i="2"/>
  <c r="F63" i="2"/>
  <c r="E79" i="2"/>
  <c r="G79" i="2"/>
  <c r="D79" i="2"/>
  <c r="F79" i="2"/>
  <c r="E143" i="2"/>
  <c r="G143" i="2"/>
  <c r="F143" i="2"/>
  <c r="D143" i="2"/>
  <c r="D158" i="2"/>
  <c r="F158" i="2"/>
  <c r="E158" i="2"/>
  <c r="G158" i="2"/>
  <c r="D71" i="2"/>
  <c r="G71" i="2"/>
  <c r="E71" i="2"/>
  <c r="F71" i="2"/>
  <c r="D56" i="2"/>
  <c r="E56" i="2"/>
  <c r="G56" i="2"/>
  <c r="F56" i="2"/>
  <c r="D94" i="2"/>
  <c r="F94" i="2"/>
  <c r="E94" i="2"/>
  <c r="G94" i="2"/>
  <c r="D135" i="2"/>
  <c r="G135" i="2"/>
  <c r="F135" i="2"/>
  <c r="E135" i="2"/>
  <c r="F68" i="2"/>
  <c r="G68" i="2"/>
  <c r="D68" i="2"/>
  <c r="E68" i="2"/>
  <c r="F67" i="2" l="1"/>
  <c r="E67" i="2"/>
  <c r="D67" i="2"/>
  <c r="G67" i="2"/>
  <c r="D115" i="2"/>
  <c r="F115" i="2"/>
  <c r="G115" i="2"/>
  <c r="E115" i="2"/>
  <c r="E117" i="2"/>
  <c r="D117" i="2"/>
  <c r="G117" i="2"/>
  <c r="F117" i="2"/>
  <c r="G102" i="2"/>
  <c r="D102" i="2"/>
  <c r="F102" i="2"/>
  <c r="E102" i="2"/>
  <c r="E134" i="2"/>
  <c r="D134" i="2"/>
  <c r="G134" i="2"/>
  <c r="F134" i="2"/>
  <c r="E133" i="2"/>
  <c r="D133" i="2"/>
  <c r="F133" i="2"/>
  <c r="G133" i="2"/>
  <c r="G114" i="2"/>
  <c r="F114" i="2"/>
  <c r="E114" i="2"/>
  <c r="D114" i="2"/>
  <c r="F129" i="2"/>
  <c r="G129" i="2"/>
  <c r="D129" i="2"/>
  <c r="E129" i="2"/>
  <c r="E57" i="2"/>
  <c r="G57" i="2"/>
  <c r="F57" i="2"/>
  <c r="D57" i="2"/>
  <c r="F86" i="2"/>
  <c r="E86" i="2"/>
  <c r="G86" i="2"/>
  <c r="D86" i="2"/>
  <c r="E131" i="2"/>
  <c r="D131" i="2"/>
  <c r="G131" i="2"/>
  <c r="F131" i="2"/>
  <c r="D65" i="2"/>
  <c r="E65" i="2"/>
  <c r="G65" i="2"/>
  <c r="D112" i="2"/>
  <c r="F112" i="2"/>
  <c r="E112" i="2"/>
  <c r="G112" i="2"/>
  <c r="G80" i="2"/>
  <c r="D80" i="2"/>
  <c r="E80" i="2"/>
  <c r="F80" i="2"/>
  <c r="D88" i="2"/>
  <c r="E88" i="2"/>
  <c r="G88" i="2"/>
  <c r="F88" i="2"/>
  <c r="G96" i="2"/>
  <c r="F96" i="2"/>
  <c r="D96" i="2"/>
  <c r="E96" i="2"/>
  <c r="D101" i="2"/>
  <c r="G101" i="2"/>
  <c r="F101" i="2"/>
  <c r="E101" i="2"/>
  <c r="D119" i="2"/>
  <c r="G119" i="2"/>
  <c r="F119" i="2"/>
  <c r="E119" i="2"/>
  <c r="E106" i="2"/>
  <c r="G106" i="2"/>
  <c r="F106" i="2"/>
  <c r="D106" i="2"/>
  <c r="E61" i="2"/>
  <c r="F61" i="2"/>
  <c r="D61" i="2"/>
  <c r="G61" i="2"/>
  <c r="G124" i="2"/>
  <c r="E124" i="2"/>
  <c r="F124" i="2"/>
  <c r="D124" i="2"/>
  <c r="D95" i="2"/>
  <c r="G95" i="2"/>
  <c r="F95" i="2"/>
  <c r="E95" i="2"/>
  <c r="E52" i="2"/>
  <c r="F52" i="2"/>
  <c r="G52" i="2"/>
  <c r="D52" i="2"/>
  <c r="F69" i="2"/>
  <c r="D69" i="2"/>
  <c r="G69" i="2"/>
  <c r="E69" i="2"/>
  <c r="F76" i="2"/>
  <c r="G76" i="2"/>
  <c r="E76" i="2"/>
  <c r="D76" i="2"/>
  <c r="D66" i="2"/>
  <c r="E66" i="2"/>
  <c r="G66" i="2"/>
  <c r="F66" i="2"/>
  <c r="G90" i="2"/>
  <c r="F90" i="2"/>
  <c r="D90" i="2"/>
  <c r="E90" i="2"/>
  <c r="E83" i="2"/>
  <c r="D83" i="2"/>
  <c r="F83" i="2"/>
  <c r="G83" i="2"/>
  <c r="G100" i="2"/>
  <c r="E100" i="2"/>
  <c r="F100" i="2"/>
  <c r="D100" i="2"/>
  <c r="D58" i="2" s="1"/>
  <c r="E97" i="2"/>
  <c r="G97" i="2"/>
  <c r="F97" i="2"/>
  <c r="D97" i="2"/>
  <c r="F127" i="2"/>
  <c r="D127" i="2"/>
  <c r="G127" i="2"/>
  <c r="E127" i="2"/>
  <c r="E104" i="2"/>
  <c r="D104" i="2"/>
  <c r="F104" i="2"/>
  <c r="G104" i="2"/>
  <c r="F93" i="2"/>
  <c r="D93" i="2"/>
  <c r="E93" i="2"/>
  <c r="G93" i="2"/>
  <c r="E116" i="2"/>
  <c r="D116" i="2"/>
  <c r="F116" i="2"/>
  <c r="G116" i="2"/>
  <c r="E40" i="2" l="1"/>
  <c r="G40" i="2"/>
  <c r="F40" i="2"/>
  <c r="D40" i="2"/>
  <c r="G73" i="2"/>
  <c r="F73" i="2"/>
  <c r="E73" i="2"/>
  <c r="D73" i="2"/>
  <c r="G75" i="2"/>
  <c r="E75" i="2"/>
  <c r="D75" i="2"/>
  <c r="F75" i="2"/>
  <c r="G60" i="2"/>
  <c r="F60" i="2"/>
  <c r="E60" i="2"/>
  <c r="D60" i="2"/>
  <c r="D87" i="2"/>
  <c r="G87" i="2"/>
  <c r="E87" i="2"/>
  <c r="F87" i="2"/>
  <c r="F91" i="2"/>
  <c r="E91" i="2"/>
  <c r="G91" i="2"/>
  <c r="D91" i="2"/>
  <c r="F72" i="2"/>
  <c r="D72" i="2"/>
  <c r="E72" i="2"/>
  <c r="G72" i="2"/>
  <c r="D92" i="2"/>
  <c r="F92" i="2"/>
  <c r="G92" i="2"/>
  <c r="E92" i="2"/>
  <c r="D89" i="2"/>
  <c r="E89" i="2"/>
  <c r="G89" i="2"/>
  <c r="F89" i="2"/>
  <c r="E46" i="2"/>
  <c r="G46" i="2"/>
  <c r="F46" i="2"/>
  <c r="D46" i="2"/>
  <c r="D70" i="2"/>
  <c r="F70" i="2"/>
  <c r="G70" i="2"/>
  <c r="E70" i="2"/>
  <c r="G44" i="2"/>
  <c r="E44" i="2"/>
  <c r="F44" i="2"/>
  <c r="D44" i="2"/>
  <c r="E54" i="2"/>
  <c r="G54" i="2"/>
  <c r="F54" i="2"/>
  <c r="D54" i="2"/>
  <c r="E58" i="2"/>
  <c r="F58" i="2"/>
  <c r="G58" i="2"/>
  <c r="E82" i="2"/>
  <c r="G82" i="2"/>
  <c r="F82" i="2"/>
  <c r="D82" i="2"/>
  <c r="E64" i="2"/>
  <c r="D64" i="2"/>
  <c r="F64" i="2"/>
  <c r="G64" i="2"/>
  <c r="G48" i="2"/>
  <c r="E48" i="2"/>
  <c r="F48" i="2"/>
  <c r="D48" i="2"/>
  <c r="D74" i="2"/>
  <c r="G74" i="2"/>
  <c r="F74" i="2"/>
  <c r="E74" i="2"/>
  <c r="F85" i="2"/>
  <c r="D85" i="2"/>
  <c r="G85" i="2"/>
  <c r="E85" i="2"/>
  <c r="E59" i="2"/>
  <c r="D59" i="2"/>
  <c r="G59" i="2"/>
  <c r="F59" i="2"/>
  <c r="D55" i="2"/>
  <c r="E55" i="2"/>
  <c r="G55" i="2"/>
  <c r="F55" i="2"/>
  <c r="F51" i="2"/>
  <c r="G51" i="2"/>
  <c r="D51" i="2"/>
  <c r="E51" i="2"/>
  <c r="F62" i="2"/>
  <c r="E62" i="2"/>
  <c r="G62" i="2"/>
  <c r="D62" i="2"/>
  <c r="D53" i="2"/>
  <c r="E53" i="2"/>
  <c r="G53" i="2"/>
  <c r="F53" i="2"/>
  <c r="D77" i="2"/>
  <c r="F77" i="2"/>
  <c r="G77" i="2"/>
  <c r="E77" i="2"/>
  <c r="D27" i="1" l="1"/>
  <c r="D26" i="1"/>
  <c r="D25" i="1"/>
  <c r="D24" i="1"/>
  <c r="E41" i="2"/>
  <c r="C25" i="1" s="1"/>
  <c r="G41" i="2"/>
  <c r="C27" i="1" s="1"/>
  <c r="F41" i="2"/>
  <c r="C26" i="1" s="1"/>
  <c r="D41" i="2"/>
  <c r="C24" i="1" s="1"/>
  <c r="D50" i="2"/>
  <c r="F50" i="2"/>
  <c r="E50" i="2"/>
  <c r="G50" i="2"/>
  <c r="D49" i="2"/>
  <c r="F49" i="2"/>
  <c r="G49" i="2"/>
  <c r="E49" i="2"/>
  <c r="F45" i="2"/>
  <c r="E45" i="2"/>
  <c r="D45" i="2"/>
  <c r="G45" i="2"/>
  <c r="F47" i="2"/>
  <c r="E47" i="2"/>
  <c r="G47" i="2"/>
  <c r="D47" i="2"/>
</calcChain>
</file>

<file path=xl/comments1.xml><?xml version="1.0" encoding="utf-8"?>
<comments xmlns="http://schemas.openxmlformats.org/spreadsheetml/2006/main">
  <authors>
    <author>Karmella</author>
  </authors>
  <commentList>
    <comment ref="B40" authorId="0" shapeId="0">
      <text>
        <r>
          <rPr>
            <b/>
            <sz val="9"/>
            <color indexed="81"/>
            <rFont val="Tahoma"/>
            <family val="2"/>
          </rPr>
          <t>Karmella:</t>
        </r>
        <r>
          <rPr>
            <sz val="9"/>
            <color indexed="81"/>
            <rFont val="Tahoma"/>
            <family val="2"/>
          </rPr>
          <t xml:space="preserve">
This total represents the sum of the individual days open between the VWP and the current cows DIM at conception</t>
        </r>
      </text>
    </comment>
  </commentList>
</comments>
</file>

<file path=xl/sharedStrings.xml><?xml version="1.0" encoding="utf-8"?>
<sst xmlns="http://schemas.openxmlformats.org/spreadsheetml/2006/main" count="47" uniqueCount="46">
  <si>
    <t>Mature cow live weight (lbs)</t>
  </si>
  <si>
    <t>Age at first calving (months)</t>
  </si>
  <si>
    <t>Rolling herd average milk production (lbs)</t>
  </si>
  <si>
    <t>Days in milk to not breed an open cow (days)</t>
  </si>
  <si>
    <t>Voluntary waiting period (days)</t>
  </si>
  <si>
    <t>Explanation of Methods</t>
  </si>
  <si>
    <t>Semen cost ($)</t>
  </si>
  <si>
    <t>Veterinarian costs ($/cow/year)</t>
  </si>
  <si>
    <t>Milk price ($/cwt)</t>
  </si>
  <si>
    <t>Replacement price ($)</t>
  </si>
  <si>
    <t>Cull cow value ($/lb)</t>
  </si>
  <si>
    <t>Estrus detection rate (%)</t>
  </si>
  <si>
    <t>Conception rate (%)</t>
  </si>
  <si>
    <t>Feed price ($/cwt DM)</t>
  </si>
  <si>
    <t>Parity</t>
  </si>
  <si>
    <t>Heat Detection Rate</t>
  </si>
  <si>
    <t>Conception Rate (1st service)</t>
  </si>
  <si>
    <t>Days in Milk (DNB)</t>
  </si>
  <si>
    <t>Voluntary Waiting Period</t>
  </si>
  <si>
    <t>Replacement Cost</t>
  </si>
  <si>
    <t>Cull Cow Value</t>
  </si>
  <si>
    <t>Rolling Herd Average (lbs)</t>
  </si>
  <si>
    <t>Mature cow live weight</t>
  </si>
  <si>
    <t>Veterinary Costs ($/c/y)</t>
  </si>
  <si>
    <t>Age at first calving</t>
  </si>
  <si>
    <t>Semen Cost</t>
  </si>
  <si>
    <t>Milk price</t>
  </si>
  <si>
    <t>Feed price</t>
  </si>
  <si>
    <t>L1</t>
  </si>
  <si>
    <t>L2</t>
  </si>
  <si>
    <t>L3</t>
  </si>
  <si>
    <t>L4</t>
  </si>
  <si>
    <t>L5</t>
  </si>
  <si>
    <t>Average CDO (per cow per day)</t>
  </si>
  <si>
    <t>Total CDO (per cow)</t>
  </si>
  <si>
    <t>Current days open</t>
  </si>
  <si>
    <t>User Inputs</t>
  </si>
  <si>
    <t>Explanation of Decision Support Tool</t>
  </si>
  <si>
    <t>Results</t>
  </si>
  <si>
    <t>Days in milk</t>
  </si>
  <si>
    <t>Average cost per    day open                             ($ per day)</t>
  </si>
  <si>
    <t>The purpose of this tool is to estimate herd and cow specific costs per day open.  Inputs should be adjusted to farm specific scenarios.  Results represent the current total cost of days open and average cost per day open of a cow at the days in milk input under "Current days open".  Methods and equations can be found on the "Equations" sheet.</t>
  </si>
  <si>
    <t>Total cost of            days open                            ($ per cow)</t>
  </si>
  <si>
    <t>Equations</t>
  </si>
  <si>
    <t>Inputs (from "Inputs and Results" sheet)</t>
  </si>
  <si>
    <r>
      <t xml:space="preserve">To determine cost of days open, the whole farm stochastic simulation model previously described by Bewley et al. (2010) was used to create data sets that included both herd-specific financial and production parameters.  The model used the retention pay-off value (RPO) of a cow to determine cost per day open by comparing the average cow under two scenarios: a scenario where DIM at conception in the parity of interest was determined by HDR and CR and a scenario where DIM at conception in the parity of interest was determined stochastically from its own probability distribution.  Using the model, 10,000 iterations were run for each parity (1 to 5) with cost per day open as an output and variables expected to have potential effects on cost of days open as inputs.  Using the simulation results, the GLMSELECT procedure of SAS (Version 9.3 SAS Institute, Inc., Cary, NC) analyzed the effects of each input and two-way interactions between the stochastically selected days open variable and all other covariates, using </t>
    </r>
    <r>
      <rPr>
        <i/>
        <sz val="12"/>
        <color theme="1"/>
        <rFont val="Arial"/>
        <family val="2"/>
      </rPr>
      <t>P</t>
    </r>
    <r>
      <rPr>
        <sz val="12"/>
        <color theme="1"/>
        <rFont val="Arial"/>
        <family val="2"/>
      </rPr>
      <t xml:space="preserve"> &lt; 0.05 as the inclusion criteria for interactions in the model.  Parity specific equations for cost per day open were produced from the resulting estimates.  Total cost of days open represents the sum of each individual cost per day open between the voluntary waiting period and the current days in milk ("Current days open" input).  Average cost of days open was calculated as the total cost of days open divided by the "Current days open" input.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</si>
</sst>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quot;$&quot;#,##0"/>
  </numFmts>
  <fonts count="11" x14ac:knownFonts="1">
    <font>
      <sz val="11"/>
      <color theme="1"/>
      <name val="Calibri"/>
      <family val="2"/>
      <scheme val="minor"/>
    </font>
    <font>
      <b/>
      <sz val="12"/>
      <color theme="1"/>
      <name val="Arial"/>
      <family val="2"/>
    </font>
    <font>
      <sz val="12"/>
      <color theme="1"/>
      <name val="Arial"/>
      <family val="2"/>
    </font>
    <font>
      <sz val="12"/>
      <color theme="1"/>
      <name val="Times New Roman"/>
      <family val="1"/>
    </font>
    <font>
      <sz val="11"/>
      <color theme="1"/>
      <name val="Calibri"/>
      <family val="2"/>
      <scheme val="minor"/>
    </font>
    <font>
      <b/>
      <sz val="12"/>
      <color theme="0"/>
      <name val="Arial"/>
      <family val="2"/>
    </font>
    <font>
      <b/>
      <i/>
      <sz val="12"/>
      <color theme="1"/>
      <name val="Arial"/>
      <family val="2"/>
    </font>
    <font>
      <sz val="9"/>
      <color indexed="81"/>
      <name val="Tahoma"/>
      <family val="2"/>
    </font>
    <font>
      <b/>
      <sz val="9"/>
      <color indexed="81"/>
      <name val="Tahoma"/>
      <family val="2"/>
    </font>
    <font>
      <sz val="12"/>
      <color theme="0"/>
      <name val="Arial"/>
      <family val="2"/>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2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44" fontId="4" fillId="0" borderId="0" applyFont="0" applyFill="0" applyBorder="0" applyAlignment="0" applyProtection="0"/>
  </cellStyleXfs>
  <cellXfs count="78">
    <xf numFmtId="0" fontId="0" fillId="0" borderId="0" xfId="0"/>
    <xf numFmtId="0" fontId="2" fillId="2" borderId="0" xfId="0" applyFont="1" applyFill="1"/>
    <xf numFmtId="0" fontId="2" fillId="2" borderId="0" xfId="0" applyFont="1" applyFill="1" applyAlignment="1">
      <alignment vertical="center"/>
    </xf>
    <xf numFmtId="0" fontId="1" fillId="0" borderId="0" xfId="0" applyFont="1" applyFill="1" applyBorder="1"/>
    <xf numFmtId="0" fontId="2" fillId="0" borderId="0" xfId="0" applyFont="1" applyFill="1" applyBorder="1"/>
    <xf numFmtId="0" fontId="2" fillId="0" borderId="0" xfId="0" applyFont="1"/>
    <xf numFmtId="2" fontId="2" fillId="0" borderId="0" xfId="0" applyNumberFormat="1" applyFont="1" applyFill="1" applyBorder="1"/>
    <xf numFmtId="10" fontId="2" fillId="0" borderId="0" xfId="0" applyNumberFormat="1" applyFont="1" applyFill="1" applyBorder="1"/>
    <xf numFmtId="1" fontId="2" fillId="0" borderId="0" xfId="0" applyNumberFormat="1" applyFont="1" applyFill="1" applyBorder="1"/>
    <xf numFmtId="0" fontId="6" fillId="0" borderId="0" xfId="0" applyFont="1" applyFill="1" applyBorder="1"/>
    <xf numFmtId="2" fontId="6" fillId="0" borderId="0" xfId="0" applyNumberFormat="1" applyFont="1" applyFill="1" applyBorder="1" applyAlignment="1">
      <alignment vertical="center"/>
    </xf>
    <xf numFmtId="0" fontId="1" fillId="0" borderId="0" xfId="0" applyFont="1"/>
    <xf numFmtId="0" fontId="2" fillId="2" borderId="0" xfId="0" applyFont="1" applyFill="1" applyBorder="1"/>
    <xf numFmtId="0" fontId="2" fillId="2" borderId="16" xfId="0" applyFont="1" applyFill="1" applyBorder="1" applyAlignment="1">
      <alignment horizontal="left"/>
    </xf>
    <xf numFmtId="0" fontId="2" fillId="2" borderId="17" xfId="0" applyFont="1" applyFill="1" applyBorder="1" applyAlignment="1">
      <alignment horizontal="left"/>
    </xf>
    <xf numFmtId="0" fontId="2" fillId="0" borderId="0" xfId="0" applyFont="1" applyBorder="1"/>
    <xf numFmtId="44" fontId="2" fillId="0" borderId="0" xfId="1" applyFont="1" applyFill="1" applyBorder="1" applyAlignment="1">
      <alignment vertical="center"/>
    </xf>
    <xf numFmtId="0" fontId="3" fillId="0" borderId="0" xfId="0" applyFont="1" applyBorder="1" applyAlignment="1">
      <alignment vertical="center" wrapText="1"/>
    </xf>
    <xf numFmtId="0" fontId="5" fillId="3" borderId="8" xfId="0" applyFont="1" applyFill="1" applyBorder="1" applyAlignment="1">
      <alignment horizontal="left"/>
    </xf>
    <xf numFmtId="0" fontId="9" fillId="3" borderId="9" xfId="0" applyFont="1" applyFill="1" applyBorder="1"/>
    <xf numFmtId="0" fontId="5" fillId="3" borderId="8" xfId="0" applyFont="1" applyFill="1" applyBorder="1"/>
    <xf numFmtId="0" fontId="5" fillId="3" borderId="12" xfId="0" applyFont="1" applyFill="1" applyBorder="1"/>
    <xf numFmtId="0" fontId="5" fillId="3" borderId="9" xfId="0" applyFont="1" applyFill="1" applyBorder="1"/>
    <xf numFmtId="0" fontId="2" fillId="2" borderId="1" xfId="0" applyFont="1" applyFill="1" applyBorder="1" applyAlignment="1">
      <alignment horizontal="center"/>
    </xf>
    <xf numFmtId="0" fontId="1" fillId="2" borderId="3" xfId="0" applyFont="1" applyFill="1" applyBorder="1" applyAlignment="1">
      <alignment horizontal="center"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164" fontId="2" fillId="2" borderId="13"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10" xfId="0" applyNumberFormat="1" applyFont="1" applyFill="1" applyBorder="1" applyAlignment="1">
      <alignment horizontal="center" vertical="center"/>
    </xf>
    <xf numFmtId="164" fontId="2" fillId="2" borderId="6" xfId="0" applyNumberFormat="1" applyFont="1" applyFill="1" applyBorder="1" applyAlignment="1">
      <alignment horizontal="center"/>
    </xf>
    <xf numFmtId="164" fontId="2" fillId="2" borderId="11" xfId="0" applyNumberFormat="1" applyFont="1" applyFill="1" applyBorder="1" applyAlignment="1">
      <alignment horizontal="center" vertical="center"/>
    </xf>
    <xf numFmtId="164" fontId="2" fillId="2" borderId="7" xfId="0" applyNumberFormat="1" applyFont="1" applyFill="1" applyBorder="1" applyAlignment="1">
      <alignment horizontal="center"/>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0" xfId="0" applyFont="1" applyBorder="1" applyAlignment="1">
      <alignment vertical="center" wrapText="1"/>
    </xf>
    <xf numFmtId="0" fontId="2" fillId="0" borderId="1" xfId="0" applyFont="1" applyBorder="1"/>
    <xf numFmtId="9" fontId="2" fillId="0" borderId="2" xfId="0" applyNumberFormat="1" applyFont="1" applyFill="1" applyBorder="1"/>
    <xf numFmtId="0" fontId="2" fillId="0" borderId="3" xfId="0" applyFont="1" applyBorder="1"/>
    <xf numFmtId="9" fontId="2" fillId="0" borderId="14" xfId="0" applyNumberFormat="1" applyFont="1" applyFill="1" applyBorder="1"/>
    <xf numFmtId="1" fontId="2" fillId="0" borderId="14" xfId="0" applyNumberFormat="1" applyFont="1" applyBorder="1"/>
    <xf numFmtId="2" fontId="2" fillId="0" borderId="14" xfId="0" applyNumberFormat="1" applyFont="1" applyBorder="1"/>
    <xf numFmtId="0" fontId="2" fillId="0" borderId="3" xfId="0" applyFont="1" applyFill="1" applyBorder="1"/>
    <xf numFmtId="0" fontId="2" fillId="0" borderId="14" xfId="0" applyFont="1" applyBorder="1"/>
    <xf numFmtId="0" fontId="2" fillId="0" borderId="3" xfId="0" applyNumberFormat="1" applyFont="1" applyFill="1" applyBorder="1"/>
    <xf numFmtId="2" fontId="2" fillId="0" borderId="14" xfId="0" applyNumberFormat="1" applyFont="1" applyFill="1" applyBorder="1"/>
    <xf numFmtId="0" fontId="2" fillId="0" borderId="4" xfId="0" applyFont="1" applyFill="1" applyBorder="1"/>
    <xf numFmtId="1" fontId="2" fillId="0" borderId="15" xfId="0" applyNumberFormat="1" applyFont="1" applyFill="1" applyBorder="1"/>
    <xf numFmtId="0" fontId="5" fillId="3" borderId="1" xfId="0" applyFont="1" applyFill="1" applyBorder="1"/>
    <xf numFmtId="2" fontId="2" fillId="3" borderId="18" xfId="0" applyNumberFormat="1" applyFont="1" applyFill="1" applyBorder="1"/>
    <xf numFmtId="2" fontId="2" fillId="3" borderId="2" xfId="0" applyNumberFormat="1" applyFont="1" applyFill="1" applyBorder="1"/>
    <xf numFmtId="44" fontId="2" fillId="0" borderId="19" xfId="1" applyFont="1" applyFill="1" applyBorder="1" applyAlignment="1">
      <alignment vertical="center"/>
    </xf>
    <xf numFmtId="44" fontId="2" fillId="0" borderId="15" xfId="1" applyFont="1" applyFill="1" applyBorder="1" applyAlignment="1">
      <alignment vertical="center"/>
    </xf>
    <xf numFmtId="10" fontId="5" fillId="3" borderId="18" xfId="0" applyNumberFormat="1" applyFont="1" applyFill="1" applyBorder="1" applyAlignment="1">
      <alignment horizontal="center"/>
    </xf>
    <xf numFmtId="10" fontId="5" fillId="3" borderId="2" xfId="0" applyNumberFormat="1" applyFont="1" applyFill="1" applyBorder="1" applyAlignment="1">
      <alignment horizontal="center"/>
    </xf>
    <xf numFmtId="0" fontId="2" fillId="0" borderId="0" xfId="0" applyFont="1" applyBorder="1" applyAlignment="1">
      <alignment vertical="center"/>
    </xf>
    <xf numFmtId="0" fontId="2" fillId="0" borderId="14" xfId="0" applyFont="1" applyBorder="1" applyAlignment="1">
      <alignment vertical="center"/>
    </xf>
    <xf numFmtId="0" fontId="2" fillId="0" borderId="19" xfId="0" applyFont="1" applyBorder="1" applyAlignment="1">
      <alignment vertical="center"/>
    </xf>
    <xf numFmtId="0" fontId="2" fillId="0" borderId="15" xfId="0" applyFont="1" applyBorder="1" applyAlignment="1">
      <alignment vertical="center"/>
    </xf>
    <xf numFmtId="0" fontId="1" fillId="2" borderId="0" xfId="0" applyFont="1" applyFill="1" applyBorder="1" applyAlignment="1"/>
    <xf numFmtId="3" fontId="2" fillId="2" borderId="14" xfId="0" applyNumberFormat="1" applyFont="1" applyFill="1" applyBorder="1" applyAlignment="1">
      <alignment horizontal="center"/>
    </xf>
    <xf numFmtId="164" fontId="2" fillId="2" borderId="14" xfId="0" applyNumberFormat="1" applyFont="1" applyFill="1" applyBorder="1" applyAlignment="1">
      <alignment horizontal="center"/>
    </xf>
    <xf numFmtId="165" fontId="2" fillId="2" borderId="14" xfId="0" applyNumberFormat="1" applyFont="1" applyFill="1" applyBorder="1" applyAlignment="1">
      <alignment horizontal="center"/>
    </xf>
    <xf numFmtId="1" fontId="2" fillId="2" borderId="14" xfId="0" applyNumberFormat="1" applyFont="1" applyFill="1" applyBorder="1" applyAlignment="1">
      <alignment horizontal="center"/>
    </xf>
    <xf numFmtId="9" fontId="2" fillId="2" borderId="14" xfId="0" applyNumberFormat="1" applyFont="1" applyFill="1" applyBorder="1" applyAlignment="1">
      <alignment horizontal="center"/>
    </xf>
    <xf numFmtId="1" fontId="2" fillId="2" borderId="15" xfId="0" applyNumberFormat="1" applyFont="1" applyFill="1" applyBorder="1" applyAlignment="1">
      <alignment horizontal="center"/>
    </xf>
    <xf numFmtId="0" fontId="2" fillId="0" borderId="4" xfId="0" applyFont="1" applyBorder="1" applyAlignment="1">
      <alignment horizontal="left" vertical="center" wrapText="1"/>
    </xf>
    <xf numFmtId="0" fontId="2" fillId="0" borderId="19" xfId="0" applyFont="1" applyBorder="1" applyAlignment="1">
      <alignment horizontal="left" vertical="center" wrapText="1"/>
    </xf>
    <xf numFmtId="0" fontId="2" fillId="0" borderId="15" xfId="0" applyFont="1" applyBorder="1" applyAlignment="1">
      <alignment horizontal="left" vertical="center" wrapText="1"/>
    </xf>
    <xf numFmtId="0" fontId="5" fillId="3" borderId="8" xfId="0" applyFont="1" applyFill="1" applyBorder="1" applyAlignment="1">
      <alignment horizontal="left"/>
    </xf>
    <xf numFmtId="0" fontId="5" fillId="3" borderId="12" xfId="0" applyFont="1" applyFill="1" applyBorder="1" applyAlignment="1">
      <alignment horizontal="left"/>
    </xf>
    <xf numFmtId="0" fontId="5" fillId="3" borderId="9" xfId="0" applyFont="1" applyFill="1" applyBorder="1" applyAlignment="1">
      <alignment horizontal="left"/>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30789</xdr:colOff>
      <xdr:row>27</xdr:row>
      <xdr:rowOff>155865</xdr:rowOff>
    </xdr:from>
    <xdr:to>
      <xdr:col>1</xdr:col>
      <xdr:colOff>1716425</xdr:colOff>
      <xdr:row>35</xdr:row>
      <xdr:rowOff>153941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495" t="52405" r="2818" b="5981"/>
        <a:stretch/>
      </xdr:blipFill>
      <xdr:spPr>
        <a:xfrm>
          <a:off x="636925" y="6243206"/>
          <a:ext cx="1685636" cy="1522076"/>
        </a:xfrm>
        <a:prstGeom prst="rect">
          <a:avLst/>
        </a:prstGeom>
      </xdr:spPr>
    </xdr:pic>
    <xdr:clientData/>
  </xdr:twoCellAnchor>
  <xdr:twoCellAnchor>
    <xdr:from>
      <xdr:col>1</xdr:col>
      <xdr:colOff>1906924</xdr:colOff>
      <xdr:row>30</xdr:row>
      <xdr:rowOff>69274</xdr:rowOff>
    </xdr:from>
    <xdr:to>
      <xdr:col>5</xdr:col>
      <xdr:colOff>900546</xdr:colOff>
      <xdr:row>34</xdr:row>
      <xdr:rowOff>56766</xdr:rowOff>
    </xdr:to>
    <xdr:sp macro="" textlink="">
      <xdr:nvSpPr>
        <xdr:cNvPr id="3" name="TextBox 2"/>
        <xdr:cNvSpPr txBox="1"/>
      </xdr:nvSpPr>
      <xdr:spPr>
        <a:xfrm>
          <a:off x="2513060" y="6728115"/>
          <a:ext cx="5825645" cy="7494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Created by Karmella</a:t>
          </a:r>
          <a:r>
            <a:rPr lang="en-US" sz="1200" b="1" baseline="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Dolecheck and Jeffrey Bewley, University of Kentucky</a:t>
          </a:r>
        </a:p>
        <a:p>
          <a:r>
            <a:rPr lang="en-US" sz="1200" b="1">
              <a:solidFill>
                <a:schemeClr val="dk1"/>
              </a:solidFill>
              <a:effectLst/>
              <a:latin typeface="Arial" panose="020B0604020202020204" pitchFamily="34" charset="0"/>
              <a:ea typeface="+mn-ea"/>
              <a:cs typeface="Arial" panose="020B0604020202020204" pitchFamily="34" charset="0"/>
            </a:rPr>
            <a:t>Contact jeffrey.bewley@uky.edu with questions </a:t>
          </a:r>
          <a:endParaRPr lang="en-US" sz="12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31750</xdr:colOff>
      <xdr:row>0</xdr:row>
      <xdr:rowOff>42333</xdr:rowOff>
    </xdr:from>
    <xdr:to>
      <xdr:col>1</xdr:col>
      <xdr:colOff>1717386</xdr:colOff>
      <xdr:row>8</xdr:row>
      <xdr:rowOff>40409</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495" t="52405" r="2818" b="5981"/>
        <a:stretch/>
      </xdr:blipFill>
      <xdr:spPr>
        <a:xfrm>
          <a:off x="645583" y="42333"/>
          <a:ext cx="1685636" cy="1522076"/>
        </a:xfrm>
        <a:prstGeom prst="rect">
          <a:avLst/>
        </a:prstGeom>
      </xdr:spPr>
    </xdr:pic>
    <xdr:clientData/>
  </xdr:twoCellAnchor>
  <xdr:twoCellAnchor>
    <xdr:from>
      <xdr:col>1</xdr:col>
      <xdr:colOff>1876135</xdr:colOff>
      <xdr:row>3</xdr:row>
      <xdr:rowOff>61575</xdr:rowOff>
    </xdr:from>
    <xdr:to>
      <xdr:col>6</xdr:col>
      <xdr:colOff>601323</xdr:colOff>
      <xdr:row>7</xdr:row>
      <xdr:rowOff>49067</xdr:rowOff>
    </xdr:to>
    <xdr:sp macro="" textlink="">
      <xdr:nvSpPr>
        <xdr:cNvPr id="5" name="TextBox 4"/>
        <xdr:cNvSpPr txBox="1"/>
      </xdr:nvSpPr>
      <xdr:spPr>
        <a:xfrm>
          <a:off x="2489968" y="633075"/>
          <a:ext cx="6842605" cy="7494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Created by Karmella</a:t>
          </a:r>
          <a:r>
            <a:rPr lang="en-US" sz="1200" b="1" baseline="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Dolecheck and Jeffrey Bewley, University of Kentucky</a:t>
          </a:r>
        </a:p>
        <a:p>
          <a:r>
            <a:rPr lang="en-US" sz="1200" b="1">
              <a:solidFill>
                <a:schemeClr val="dk1"/>
              </a:solidFill>
              <a:effectLst/>
              <a:latin typeface="Arial" panose="020B0604020202020204" pitchFamily="34" charset="0"/>
              <a:ea typeface="+mn-ea"/>
              <a:cs typeface="Arial" panose="020B0604020202020204" pitchFamily="34" charset="0"/>
            </a:rPr>
            <a:t>Contact jeffrey.bewley@uky.edu with questions </a:t>
          </a:r>
          <a:endParaRPr lang="en-US" sz="12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showGridLines="0" tabSelected="1" zoomScale="80" zoomScaleNormal="80" workbookViewId="0">
      <selection activeCell="F9" sqref="F9"/>
    </sheetView>
  </sheetViews>
  <sheetFormatPr defaultRowHeight="15" x14ac:dyDescent="0.2"/>
  <cols>
    <col min="1" max="1" width="9.140625" style="1"/>
    <col min="2" max="2" width="50.5703125" style="1" customWidth="1"/>
    <col min="3" max="4" width="25.7109375" style="1" customWidth="1"/>
    <col min="5" max="5" width="9.140625" style="1"/>
    <col min="6" max="6" width="33.5703125" style="1" customWidth="1"/>
    <col min="7" max="16384" width="9.140625" style="1"/>
  </cols>
  <sheetData>
    <row r="1" spans="2:6" ht="15.75" thickBot="1" x14ac:dyDescent="0.25"/>
    <row r="2" spans="2:6" ht="16.5" thickBot="1" x14ac:dyDescent="0.3">
      <c r="B2" s="69" t="s">
        <v>37</v>
      </c>
      <c r="C2" s="70"/>
      <c r="D2" s="71"/>
      <c r="E2" s="12"/>
      <c r="F2" s="12"/>
    </row>
    <row r="3" spans="2:6" ht="62.25" customHeight="1" thickBot="1" x14ac:dyDescent="0.25">
      <c r="B3" s="66" t="s">
        <v>41</v>
      </c>
      <c r="C3" s="67"/>
      <c r="D3" s="68"/>
      <c r="E3" s="35"/>
      <c r="F3" s="35"/>
    </row>
    <row r="4" spans="2:6" ht="15.75" thickBot="1" x14ac:dyDescent="0.25"/>
    <row r="5" spans="2:6" ht="16.5" thickBot="1" x14ac:dyDescent="0.3">
      <c r="B5" s="18" t="s">
        <v>36</v>
      </c>
      <c r="C5" s="19"/>
    </row>
    <row r="6" spans="2:6" x14ac:dyDescent="0.2">
      <c r="B6" s="13" t="s">
        <v>2</v>
      </c>
      <c r="C6" s="60">
        <v>24000</v>
      </c>
    </row>
    <row r="7" spans="2:6" x14ac:dyDescent="0.2">
      <c r="B7" s="13" t="s">
        <v>1</v>
      </c>
      <c r="C7" s="60">
        <v>26</v>
      </c>
    </row>
    <row r="8" spans="2:6" x14ac:dyDescent="0.2">
      <c r="B8" s="13" t="s">
        <v>0</v>
      </c>
      <c r="C8" s="60">
        <v>1600</v>
      </c>
    </row>
    <row r="9" spans="2:6" x14ac:dyDescent="0.2">
      <c r="B9" s="13" t="s">
        <v>6</v>
      </c>
      <c r="C9" s="61">
        <v>15</v>
      </c>
    </row>
    <row r="10" spans="2:6" x14ac:dyDescent="0.2">
      <c r="B10" s="13" t="s">
        <v>3</v>
      </c>
      <c r="C10" s="60">
        <v>300</v>
      </c>
      <c r="F10" s="2"/>
    </row>
    <row r="11" spans="2:6" x14ac:dyDescent="0.2">
      <c r="B11" s="13" t="s">
        <v>7</v>
      </c>
      <c r="C11" s="61">
        <v>60</v>
      </c>
    </row>
    <row r="12" spans="2:6" x14ac:dyDescent="0.2">
      <c r="B12" s="13" t="s">
        <v>8</v>
      </c>
      <c r="C12" s="61">
        <v>18.5</v>
      </c>
    </row>
    <row r="13" spans="2:6" x14ac:dyDescent="0.2">
      <c r="B13" s="13" t="s">
        <v>13</v>
      </c>
      <c r="C13" s="61">
        <v>9</v>
      </c>
    </row>
    <row r="14" spans="2:6" x14ac:dyDescent="0.2">
      <c r="B14" s="13" t="s">
        <v>9</v>
      </c>
      <c r="C14" s="62">
        <v>1900</v>
      </c>
    </row>
    <row r="15" spans="2:6" x14ac:dyDescent="0.2">
      <c r="B15" s="13" t="s">
        <v>10</v>
      </c>
      <c r="C15" s="61">
        <v>0.85</v>
      </c>
    </row>
    <row r="16" spans="2:6" x14ac:dyDescent="0.2">
      <c r="B16" s="13" t="s">
        <v>4</v>
      </c>
      <c r="C16" s="63">
        <v>60</v>
      </c>
    </row>
    <row r="17" spans="2:4" x14ac:dyDescent="0.2">
      <c r="B17" s="13" t="s">
        <v>11</v>
      </c>
      <c r="C17" s="64">
        <v>0.5</v>
      </c>
    </row>
    <row r="18" spans="2:4" x14ac:dyDescent="0.2">
      <c r="B18" s="13" t="s">
        <v>12</v>
      </c>
      <c r="C18" s="64">
        <v>0.4</v>
      </c>
    </row>
    <row r="19" spans="2:4" ht="15.75" thickBot="1" x14ac:dyDescent="0.25">
      <c r="B19" s="14" t="s">
        <v>35</v>
      </c>
      <c r="C19" s="65">
        <v>175</v>
      </c>
    </row>
    <row r="20" spans="2:4" ht="15.75" thickBot="1" x14ac:dyDescent="0.25"/>
    <row r="21" spans="2:4" ht="16.5" thickBot="1" x14ac:dyDescent="0.3">
      <c r="B21" s="20" t="s">
        <v>38</v>
      </c>
      <c r="C21" s="21"/>
      <c r="D21" s="22"/>
    </row>
    <row r="22" spans="2:4" ht="55.5" customHeight="1" thickBot="1" x14ac:dyDescent="0.25">
      <c r="B22" s="24" t="s">
        <v>14</v>
      </c>
      <c r="C22" s="33" t="s">
        <v>40</v>
      </c>
      <c r="D22" s="34" t="s">
        <v>42</v>
      </c>
    </row>
    <row r="23" spans="2:4" x14ac:dyDescent="0.2">
      <c r="B23" s="23">
        <v>1</v>
      </c>
      <c r="C23" s="27">
        <f>Equations!C41</f>
        <v>0.23931353672797664</v>
      </c>
      <c r="D23" s="28">
        <f>Equations!C40</f>
        <v>41.879868927395911</v>
      </c>
    </row>
    <row r="24" spans="2:4" ht="15.75" customHeight="1" x14ac:dyDescent="0.2">
      <c r="B24" s="25">
        <v>2</v>
      </c>
      <c r="C24" s="29">
        <f>Equations!D41</f>
        <v>0.37684670204678461</v>
      </c>
      <c r="D24" s="30">
        <f>Equations!D40</f>
        <v>65.948172858187306</v>
      </c>
    </row>
    <row r="25" spans="2:4" x14ac:dyDescent="0.2">
      <c r="B25" s="25">
        <v>3</v>
      </c>
      <c r="C25" s="29">
        <f>Equations!E41</f>
        <v>0.34366117240921723</v>
      </c>
      <c r="D25" s="30">
        <f>Equations!E40</f>
        <v>60.140705171613014</v>
      </c>
    </row>
    <row r="26" spans="2:4" x14ac:dyDescent="0.2">
      <c r="B26" s="25">
        <v>4</v>
      </c>
      <c r="C26" s="29">
        <f>Equations!F41</f>
        <v>0.29317591091948059</v>
      </c>
      <c r="D26" s="30">
        <f>Equations!F40</f>
        <v>51.305784410909098</v>
      </c>
    </row>
    <row r="27" spans="2:4" ht="15.75" thickBot="1" x14ac:dyDescent="0.25">
      <c r="B27" s="26">
        <v>5</v>
      </c>
      <c r="C27" s="31">
        <f>Equations!G41</f>
        <v>0.25536258682616353</v>
      </c>
      <c r="D27" s="32">
        <f>Equations!G40</f>
        <v>44.688452694578622</v>
      </c>
    </row>
  </sheetData>
  <mergeCells count="2">
    <mergeCell ref="B3:D3"/>
    <mergeCell ref="B2:D2"/>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9:N643"/>
  <sheetViews>
    <sheetView showGridLines="0" topLeftCell="A19" zoomScale="79" zoomScaleNormal="79" workbookViewId="0">
      <selection activeCell="E33" sqref="E33"/>
    </sheetView>
  </sheetViews>
  <sheetFormatPr defaultRowHeight="15" x14ac:dyDescent="0.2"/>
  <cols>
    <col min="1" max="1" width="9.140625" style="5"/>
    <col min="2" max="2" width="38.5703125" style="4" customWidth="1"/>
    <col min="3" max="7" width="20.7109375" style="4" customWidth="1"/>
    <col min="8" max="16384" width="9.140625" style="5"/>
  </cols>
  <sheetData>
    <row r="9" spans="2:14" ht="15.75" thickBot="1" x14ac:dyDescent="0.25"/>
    <row r="10" spans="2:14" ht="16.5" thickBot="1" x14ac:dyDescent="0.3">
      <c r="B10" s="69" t="s">
        <v>5</v>
      </c>
      <c r="C10" s="70"/>
      <c r="D10" s="70"/>
      <c r="E10" s="70"/>
      <c r="F10" s="70"/>
      <c r="G10" s="71"/>
      <c r="H10" s="59"/>
      <c r="I10" s="59"/>
      <c r="J10" s="59"/>
      <c r="K10" s="59"/>
      <c r="L10" s="59"/>
      <c r="M10" s="59"/>
      <c r="N10" s="15"/>
    </row>
    <row r="11" spans="2:14" ht="15" customHeight="1" x14ac:dyDescent="0.2">
      <c r="B11" s="72" t="s">
        <v>45</v>
      </c>
      <c r="C11" s="73"/>
      <c r="D11" s="73"/>
      <c r="E11" s="73"/>
      <c r="F11" s="73"/>
      <c r="G11" s="74"/>
      <c r="H11" s="17"/>
      <c r="I11" s="17"/>
      <c r="J11" s="17"/>
      <c r="K11" s="17"/>
      <c r="L11" s="17"/>
      <c r="M11" s="17"/>
      <c r="N11" s="15"/>
    </row>
    <row r="12" spans="2:14" ht="15" customHeight="1" x14ac:dyDescent="0.2">
      <c r="B12" s="75"/>
      <c r="C12" s="76"/>
      <c r="D12" s="76"/>
      <c r="E12" s="76"/>
      <c r="F12" s="76"/>
      <c r="G12" s="77"/>
      <c r="H12" s="17"/>
      <c r="I12" s="17"/>
      <c r="J12" s="17"/>
      <c r="K12" s="17"/>
      <c r="L12" s="17"/>
      <c r="M12" s="17"/>
      <c r="N12" s="15"/>
    </row>
    <row r="13" spans="2:14" ht="15" customHeight="1" x14ac:dyDescent="0.2">
      <c r="B13" s="75"/>
      <c r="C13" s="76"/>
      <c r="D13" s="76"/>
      <c r="E13" s="76"/>
      <c r="F13" s="76"/>
      <c r="G13" s="77"/>
      <c r="H13" s="17"/>
      <c r="I13" s="17"/>
      <c r="J13" s="17"/>
      <c r="K13" s="17"/>
      <c r="L13" s="17"/>
      <c r="M13" s="17"/>
      <c r="N13" s="15"/>
    </row>
    <row r="14" spans="2:14" ht="15" customHeight="1" x14ac:dyDescent="0.2">
      <c r="B14" s="75"/>
      <c r="C14" s="76"/>
      <c r="D14" s="76"/>
      <c r="E14" s="76"/>
      <c r="F14" s="76"/>
      <c r="G14" s="77"/>
      <c r="H14" s="17"/>
      <c r="I14" s="17"/>
      <c r="J14" s="17"/>
      <c r="K14" s="17"/>
      <c r="L14" s="17"/>
      <c r="M14" s="17"/>
      <c r="N14" s="15"/>
    </row>
    <row r="15" spans="2:14" ht="15" customHeight="1" x14ac:dyDescent="0.2">
      <c r="B15" s="75"/>
      <c r="C15" s="76"/>
      <c r="D15" s="76"/>
      <c r="E15" s="76"/>
      <c r="F15" s="76"/>
      <c r="G15" s="77"/>
      <c r="H15" s="17"/>
      <c r="I15" s="17"/>
      <c r="J15" s="17"/>
      <c r="K15" s="17"/>
      <c r="L15" s="17"/>
      <c r="M15" s="17"/>
      <c r="N15" s="15"/>
    </row>
    <row r="16" spans="2:14" ht="15" customHeight="1" x14ac:dyDescent="0.2">
      <c r="B16" s="75"/>
      <c r="C16" s="76"/>
      <c r="D16" s="76"/>
      <c r="E16" s="76"/>
      <c r="F16" s="76"/>
      <c r="G16" s="77"/>
      <c r="H16" s="17"/>
      <c r="I16" s="17"/>
      <c r="J16" s="17"/>
      <c r="K16" s="17"/>
      <c r="L16" s="17"/>
      <c r="M16" s="17"/>
      <c r="N16" s="15"/>
    </row>
    <row r="17" spans="2:14" ht="15" customHeight="1" x14ac:dyDescent="0.2">
      <c r="B17" s="75"/>
      <c r="C17" s="76"/>
      <c r="D17" s="76"/>
      <c r="E17" s="76"/>
      <c r="F17" s="76"/>
      <c r="G17" s="77"/>
      <c r="H17" s="17"/>
      <c r="I17" s="17"/>
      <c r="J17" s="17"/>
      <c r="K17" s="17"/>
      <c r="L17" s="17"/>
      <c r="M17" s="17"/>
      <c r="N17" s="15"/>
    </row>
    <row r="18" spans="2:14" ht="15" customHeight="1" x14ac:dyDescent="0.2">
      <c r="B18" s="75"/>
      <c r="C18" s="76"/>
      <c r="D18" s="76"/>
      <c r="E18" s="76"/>
      <c r="F18" s="76"/>
      <c r="G18" s="77"/>
      <c r="H18" s="17"/>
      <c r="I18" s="17"/>
      <c r="J18" s="17"/>
      <c r="K18" s="17"/>
      <c r="L18" s="17"/>
      <c r="M18" s="17"/>
      <c r="N18" s="15"/>
    </row>
    <row r="19" spans="2:14" ht="15" customHeight="1" x14ac:dyDescent="0.2">
      <c r="B19" s="75"/>
      <c r="C19" s="76"/>
      <c r="D19" s="76"/>
      <c r="E19" s="76"/>
      <c r="F19" s="76"/>
      <c r="G19" s="77"/>
      <c r="H19" s="17"/>
      <c r="I19" s="17"/>
      <c r="J19" s="17"/>
      <c r="K19" s="17"/>
      <c r="L19" s="17"/>
      <c r="M19" s="17"/>
      <c r="N19" s="15"/>
    </row>
    <row r="20" spans="2:14" ht="15" customHeight="1" x14ac:dyDescent="0.2">
      <c r="B20" s="75"/>
      <c r="C20" s="76"/>
      <c r="D20" s="76"/>
      <c r="E20" s="76"/>
      <c r="F20" s="76"/>
      <c r="G20" s="77"/>
      <c r="H20" s="17"/>
      <c r="I20" s="17"/>
      <c r="J20" s="17"/>
      <c r="K20" s="17"/>
      <c r="L20" s="17"/>
      <c r="M20" s="17"/>
      <c r="N20" s="15"/>
    </row>
    <row r="21" spans="2:14" ht="27.75" customHeight="1" thickBot="1" x14ac:dyDescent="0.25">
      <c r="B21" s="66"/>
      <c r="C21" s="67"/>
      <c r="D21" s="67"/>
      <c r="E21" s="67"/>
      <c r="F21" s="67"/>
      <c r="G21" s="68"/>
      <c r="H21" s="17"/>
      <c r="I21" s="17"/>
      <c r="J21" s="17"/>
      <c r="K21" s="17"/>
      <c r="L21" s="17"/>
      <c r="M21" s="17"/>
      <c r="N21" s="15"/>
    </row>
    <row r="22" spans="2:14" ht="15" customHeight="1" thickBot="1" x14ac:dyDescent="0.25">
      <c r="B22" s="17"/>
      <c r="C22" s="17"/>
      <c r="D22" s="17"/>
      <c r="E22" s="17"/>
      <c r="F22" s="17"/>
      <c r="G22" s="17"/>
      <c r="H22" s="17"/>
      <c r="I22" s="17"/>
      <c r="J22" s="17"/>
      <c r="K22" s="17"/>
      <c r="L22" s="17"/>
      <c r="M22" s="17"/>
      <c r="N22" s="15"/>
    </row>
    <row r="23" spans="2:14" ht="16.5" thickBot="1" x14ac:dyDescent="0.3">
      <c r="B23" s="69" t="s">
        <v>44</v>
      </c>
      <c r="C23" s="71"/>
    </row>
    <row r="24" spans="2:14" x14ac:dyDescent="0.2">
      <c r="B24" s="36" t="s">
        <v>15</v>
      </c>
      <c r="C24" s="37">
        <f>EDR</f>
        <v>0.5</v>
      </c>
    </row>
    <row r="25" spans="2:14" ht="16.5" customHeight="1" x14ac:dyDescent="0.25">
      <c r="B25" s="38" t="s">
        <v>16</v>
      </c>
      <c r="C25" s="39">
        <f>CR</f>
        <v>0.4</v>
      </c>
      <c r="D25" s="3"/>
      <c r="J25" s="11"/>
    </row>
    <row r="26" spans="2:14" ht="15" customHeight="1" x14ac:dyDescent="0.2">
      <c r="B26" s="38" t="s">
        <v>17</v>
      </c>
      <c r="C26" s="40">
        <f>DIMDNB</f>
        <v>300</v>
      </c>
    </row>
    <row r="27" spans="2:14" ht="15" customHeight="1" x14ac:dyDescent="0.2">
      <c r="B27" s="38" t="s">
        <v>18</v>
      </c>
      <c r="C27" s="40">
        <f>VWP</f>
        <v>60</v>
      </c>
      <c r="D27" s="6"/>
    </row>
    <row r="28" spans="2:14" ht="15" customHeight="1" x14ac:dyDescent="0.2">
      <c r="B28" s="38" t="s">
        <v>19</v>
      </c>
      <c r="C28" s="40">
        <f>ReplacementPrice</f>
        <v>1900</v>
      </c>
    </row>
    <row r="29" spans="2:14" ht="15" customHeight="1" x14ac:dyDescent="0.2">
      <c r="B29" s="38" t="s">
        <v>20</v>
      </c>
      <c r="C29" s="41">
        <f>CullPrice</f>
        <v>0.85</v>
      </c>
    </row>
    <row r="30" spans="2:14" ht="15" customHeight="1" x14ac:dyDescent="0.2">
      <c r="B30" s="38" t="s">
        <v>21</v>
      </c>
      <c r="C30" s="40">
        <f>RHA</f>
        <v>24000</v>
      </c>
      <c r="D30" s="7"/>
    </row>
    <row r="31" spans="2:14" ht="15" customHeight="1" x14ac:dyDescent="0.2">
      <c r="B31" s="42" t="s">
        <v>22</v>
      </c>
      <c r="C31" s="43">
        <f>MatureWeight</f>
        <v>1600</v>
      </c>
      <c r="D31" s="7"/>
    </row>
    <row r="32" spans="2:14" ht="15" customHeight="1" x14ac:dyDescent="0.2">
      <c r="B32" s="42" t="s">
        <v>23</v>
      </c>
      <c r="C32" s="43">
        <f>VetCosts</f>
        <v>60</v>
      </c>
      <c r="D32" s="7"/>
    </row>
    <row r="33" spans="2:7" ht="15" customHeight="1" x14ac:dyDescent="0.2">
      <c r="B33" s="42" t="s">
        <v>24</v>
      </c>
      <c r="C33" s="43">
        <f>AFC</f>
        <v>26</v>
      </c>
      <c r="D33" s="7"/>
    </row>
    <row r="34" spans="2:7" ht="15" customHeight="1" x14ac:dyDescent="0.2">
      <c r="B34" s="44" t="s">
        <v>25</v>
      </c>
      <c r="C34" s="45">
        <f>SemenCost</f>
        <v>15</v>
      </c>
      <c r="D34" s="6"/>
    </row>
    <row r="35" spans="2:7" ht="15" customHeight="1" x14ac:dyDescent="0.2">
      <c r="B35" s="44" t="s">
        <v>26</v>
      </c>
      <c r="C35" s="45">
        <f>MilKPrice</f>
        <v>18.5</v>
      </c>
      <c r="D35" s="6"/>
    </row>
    <row r="36" spans="2:7" ht="15" customHeight="1" x14ac:dyDescent="0.2">
      <c r="B36" s="44" t="s">
        <v>27</v>
      </c>
      <c r="C36" s="45">
        <f>FeedPrice</f>
        <v>9</v>
      </c>
      <c r="D36" s="6"/>
    </row>
    <row r="37" spans="2:7" ht="15" customHeight="1" thickBot="1" x14ac:dyDescent="0.25">
      <c r="B37" s="46" t="s">
        <v>35</v>
      </c>
      <c r="C37" s="47">
        <f>DIMConc</f>
        <v>175</v>
      </c>
      <c r="D37" s="6"/>
      <c r="E37" s="6"/>
      <c r="F37" s="6"/>
      <c r="G37" s="6"/>
    </row>
    <row r="38" spans="2:7" ht="15" customHeight="1" thickBot="1" x14ac:dyDescent="0.25">
      <c r="C38" s="8"/>
      <c r="D38" s="8"/>
      <c r="E38" s="8"/>
      <c r="F38" s="8"/>
      <c r="G38" s="8"/>
    </row>
    <row r="39" spans="2:7" ht="15.75" x14ac:dyDescent="0.25">
      <c r="B39" s="48" t="s">
        <v>43</v>
      </c>
      <c r="C39" s="49"/>
      <c r="D39" s="49"/>
      <c r="E39" s="49"/>
      <c r="F39" s="49"/>
      <c r="G39" s="50"/>
    </row>
    <row r="40" spans="2:7" ht="15" customHeight="1" x14ac:dyDescent="0.2">
      <c r="B40" s="42" t="s">
        <v>34</v>
      </c>
      <c r="C40" s="16">
        <f>SUMIFS(C44:C643,$B$44:$B$643,"&gt;=" &amp;EquationVWP,$B$44:$B$643,"&lt;="&amp;EquationDIMConc)</f>
        <v>41.879868927395911</v>
      </c>
      <c r="D40" s="16">
        <f>SUMIFS(D44:D643,$B$44:$B$643,"&gt;=" &amp;EquationVWP,$B$44:$B$643,"&lt;="&amp;EquationDIMConc)</f>
        <v>65.948172858187306</v>
      </c>
      <c r="E40" s="16">
        <f>SUMIFS(E44:E643,$B$44:$B$643,"&gt;=" &amp;EquationVWP,$B$44:$B$643,"&lt;="&amp;EquationDIMConc)</f>
        <v>60.140705171613014</v>
      </c>
      <c r="F40" s="16">
        <f>SUMIFS(F44:F643,$B$44:$B$643,"&gt;=" &amp;EquationVWP,$B$44:$B$643,"&lt;="&amp;EquationDIMConc)</f>
        <v>51.305784410909098</v>
      </c>
      <c r="G40" s="16">
        <f>SUMIFS(G44:G643,$B$44:$B$643,"&gt;=" &amp;EquationVWP,$B$44:$B$643,"&lt;="&amp;EquationDIMConc)</f>
        <v>44.688452694578622</v>
      </c>
    </row>
    <row r="41" spans="2:7" ht="15" customHeight="1" thickBot="1" x14ac:dyDescent="0.25">
      <c r="B41" s="46" t="s">
        <v>33</v>
      </c>
      <c r="C41" s="51">
        <f>(C40/EquationDIMConc )</f>
        <v>0.23931353672797664</v>
      </c>
      <c r="D41" s="51">
        <f>(D40/EquationDIMConc )</f>
        <v>0.37684670204678461</v>
      </c>
      <c r="E41" s="51">
        <f>(E40/EquationDIMConc )</f>
        <v>0.34366117240921723</v>
      </c>
      <c r="F41" s="51">
        <f>(F40/EquationDIMConc )</f>
        <v>0.29317591091948059</v>
      </c>
      <c r="G41" s="52">
        <f>(G40/EquationDIMConc )</f>
        <v>0.25536258682616353</v>
      </c>
    </row>
    <row r="42" spans="2:7" ht="15" customHeight="1" thickBot="1" x14ac:dyDescent="0.25">
      <c r="B42" s="9"/>
      <c r="C42" s="10"/>
      <c r="D42" s="10"/>
      <c r="E42" s="10"/>
      <c r="F42" s="10"/>
      <c r="G42" s="10"/>
    </row>
    <row r="43" spans="2:7" s="11" customFormat="1" ht="15.75" x14ac:dyDescent="0.25">
      <c r="B43" s="48" t="s">
        <v>39</v>
      </c>
      <c r="C43" s="53" t="s">
        <v>28</v>
      </c>
      <c r="D43" s="53" t="s">
        <v>29</v>
      </c>
      <c r="E43" s="53" t="s">
        <v>30</v>
      </c>
      <c r="F43" s="53" t="s">
        <v>31</v>
      </c>
      <c r="G43" s="54" t="s">
        <v>32</v>
      </c>
    </row>
    <row r="44" spans="2:7" x14ac:dyDescent="0.2">
      <c r="B44" s="42">
        <v>1</v>
      </c>
      <c r="C44" s="55">
        <f t="shared" ref="C44:C107" si="0">IF((-2.015732+(-0.494627*EquationCR)+(0.410176*EquationHDR)+(0.000016739*EquationRHA)+(0.011045*EquationAFC)+(0.022439*EquationSemenCost)+(0.000472*EquationMatureWeight)+(0.005002*LOG(EquationVetCosts))+(-0.000439*EquationVetCosts)+(-0.492759*(LOG(EquationVWP)))+(0.004033*EquationVWP)+(-0.000056845*B44^2)+(0.016499*B44)+(0.007687*EquationMilkPrice)+(0.020093*EquationFeedPrice)+(-0.000679*EquationReplacementPrice)+(1.081435*EquationCullCost)+(0.000379*EquationDIMDNB)+(0.000004823*(EquationCR*B44^2))+(0.00000031*(EquationHDR*B44^2))+(-0.000000000158*(EquationRHA*B44^2))+(-0.000000132*(EquationAFC*B44^2))+(-0.0000000884*(EquationSemenCost*B44^2))+(-0.00000000533*(EquationMatureWeight*B44^2))+(0.000000005*(EquationVetCosts*B44^2))+(0.000007795*(LOG(EquationVWP)*B44^2))+(-0.0000000584*(EquationVWP*B44^2))+(0.0000000614*(B44^2*B44))+(-0.000000336*(B44^2*EquationFeedPrice))+(0.000000009*(B44^2*EquationReplacementPrice))+(-0.000013213*(B44^2*EquationCullCost))+(-0.00000000389*(B44^2*EquationDIMDNB)))&gt;0, (-2.015732+(-0.494627*EquationCR)+(0.410176*EquationHDR)+(0.000016739*EquationRHA)+(0.011045*EquationAFC)+(0.022439*EquationSemenCost)+(0.000472*EquationMatureWeight)+(0.005002*LOG(EquationVetCosts))+(-0.000439*EquationVetCosts)+(-0.492759*(LOG(EquationVWP)))+(0.004033*EquationVWP)+(-0.000056845*B44^2)+(0.016499*B44)+(0.007687*EquationMilkPrice)+(0.020093*EquationFeedPrice)+(-0.000679*EquationReplacementPrice)+(1.081435*EquationCullCost)+(0.000379*EquationDIMDNB)+(0.000004823*(EquationCR*B44^2))+(0.00000031*(EquationHDR*B44^2))+(-0.000000000158*(EquationRHA*B44^2))+(-0.000000132*(EquationAFC*B44^2))+(-0.0000000884*(EquationSemenCost*B44^2))+(-0.00000000533*(EquationMatureWeight*B44^2))+(0.000000005*(EquationVetCosts*B44^2))+(0.000007795*(LOG(EquationVWP)*B44^2))+(-0.0000000584*(EquationVWP*B44^2))+(0.0000000614*(B44^2*B44))+(-0.000000336*(B44^2*EquationFeedPrice))+(0.000000009*(B44^2*EquationReplacementPrice))+(-0.000013213*(B44^2*EquationCullCost))+(-0.00000000389*(B44^2*EquationDIMDNB))), 0)</f>
        <v>0</v>
      </c>
      <c r="D44" s="55">
        <f t="shared" ref="D44:D107" si="1">IF((-1.870102+(0.51187*(EquationCR))+(1.033374*(EquationHDR))+(0.000011344*(EquationRHA))+(-0.000138*(EquationAFC))+(0.01358*(D86))+(-0.000072752*(EquationMatureWeight))+(-0.046035*(LOG(EquationVetCosts)))+(0.000451*(EquationVetCosts))+(0.512031*(LOG(EquationVWP)))+(-0.006352*(EquationVWP))+(-0.000079212*(B44^2))+(0.015118*(B44))+(0.022341*(EquationMilkPrice))+(-0.022641*(EquationFeedPrice))+(0.000247*(EquationReplacementPrice))+(-0.184557*(EquationCullCost))+(-0.000542*(EquationDIMDNB))+(-0.000004986*(EquationHDR*B44^2))+(-0.000000000147*(EquationRHA*B44^2))+(-0.0000000903*(D86*B44^2))+(-0.000000000856*(EquationMatureWeight*B44^2))+(0.000000134*(B44^2*B44))+(-0.000000149*(B44^2*EquationMilkPrice))+(0.00000000264*(B44^2*EquationDIMDNB)))&gt;0, (-1.870102+(0.51187*(EquationCR))+(1.033374*(EquationHDR))+(0.000011344*(EquationRHA))+(-0.000138*(EquationAFC))+(0.01358*(D86))+(-0.000072752*(EquationMatureWeight))+(-0.046035*(LOG(EquationVetCosts)))+(0.000451*(EquationVetCosts))+(0.512031*(LOG(EquationVWP)))+(-0.006352*(EquationVWP))+(-0.000079212*(B44^2))+(0.015118*(B44))+(0.022341*(EquationMilkPrice))+(-0.022641*(EquationFeedPrice))+(0.000247*(EquationReplacementPrice))+(-0.184557*(EquationCullCost))+(-0.000542*(EquationDIMDNB))+(-0.000004986*(EquationHDR*B44^2))+(-0.000000000147*(EquationRHA*B44^2))+(-0.0000000903*(D86*B44^2))+(-0.000000000856*(EquationMatureWeight*B44^2))+(0.000000134*(B44^2*B44))+(-0.000000149*(B44^2*EquationMilkPrice))+(0.00000000264*(B44^2*EquationDIMDNB))), 0)</f>
        <v>0</v>
      </c>
      <c r="E44" s="55">
        <f t="shared" ref="E44:E107" si="2">IF((-2.51389+(0.253043*(EquationCR))+(0.791564*(EquationHDR))+(0.000017482*(EquationRHA))+(0.000958*(EquationAFC))+(0.014823*(D86))+(0.00003361*(EquationMatureWeight))+(0.044008*(LOG(EquationVetCosts)))+(-0.000161*(EquationVetCosts))+(0.375409*(LOG(EquationVWP)))+(-0.004875*(EquationVWP))+(-0.000095702*(B44^2))+(0.02001*(B44))+(0.039073*(EquationMilkPrice))+(-0.018836*(EquationFeedPrice))+(0.000102*(EquationReplacementPrice))+(-0.124297*(EquationCullCost))+(-0.000511*(EquationDIMDNB))+(0.00000253*(EquationCR*B44^2))+(-0.000002589*(EquationHDR*B44^2))+(-0.000000000136*(EquationRHA*B44^2))+(-0.0000001*(D86*B44^2))+(-0.00000000108*(EquationMatureWeight*B44^2))+(0.00000015*(B44^2*B44))+(-0.000000215*(B44^2*EquationMilkPrice))+(0.00000000251*(B44^2*EquationDIMDNB)))&gt;0, (-2.51389+(0.253043*(EquationCR))+(0.791564*(EquationHDR))+(0.000017482*(EquationRHA))+(0.000958*(EquationAFC))+(0.014823*(D86))+(0.00003361*(EquationMatureWeight))+(0.044008*(LOG(EquationVetCosts)))+(-0.000161*(EquationVetCosts))+(0.375409*(LOG(EquationVWP)))+(-0.004875*(EquationVWP))+(-0.000095702*(B44^2))+(0.02001*(B44))+(0.039073*(EquationMilkPrice))+(-0.018836*(EquationFeedPrice))+(0.000102*(EquationReplacementPrice))+(-0.124297*(EquationCullCost))+(-0.000511*(EquationDIMDNB))+(0.00000253*(EquationCR*B44^2))+(-0.000002589*(EquationHDR*B44^2))+(-0.000000000136*(EquationRHA*B44^2))+(-0.0000001*(D86*B44^2))+(-0.00000000108*(EquationMatureWeight*B44^2))+(0.00000015*(B44^2*B44))+(-0.000000215*(B44^2*EquationMilkPrice))+(0.00000000251*(B44^2*EquationDIMDNB))), 0)</f>
        <v>0</v>
      </c>
      <c r="F44" s="55">
        <f t="shared" ref="F44:F107" si="3">IF((-1.892738+(0.137703*(EquationCR))+(0.669836*(EquationHDR))+(0.0000175*(EquationRHA))+(0.000161*(EquationAFC))+(0.013845*(D86))+(0.000016727*(EquationMatureWeight))+(-0.015935*(LOG(EquationVetCosts)))+(0.000118*(EquationVetCosts))+(0.160623*(LOG(EquationVWP)))+(-0.003008*(EquationVWP))+(-0.000090785*(B44^2))+(0.01937*(B44))+(0.020762*(EquationMilkPrice))+(-0.019043*(EquationFeedPrice))+(0.00001449*(EquationReplacementPrice))+(0.175818*(EquationCullCost))+(-0.000295*(EquationDIMDNB))+(0.000002704*(EquationCR*B44^2))+(-0.000001916*(EquationHDR*B44^2))+(-0.000000000127*(EquationRHA*B44^2))+(-0.0000000903*(D86*B44^2))+(-0.000000000771*(EquationMatureWeight*B44^2))+(0.000000137*(B44^2*B44))+(-0.00000257*(B44^2*EquationCullCost)))&gt;0, (-1.892738+(0.137703*(EquationCR))+(0.669836*(EquationHDR))+(0.0000175*(EquationRHA))+(0.000161*(EquationAFC))+(0.013845*(D86))+(0.000016727*(EquationMatureWeight))+(-0.015935*(LOG(EquationVetCosts)))+(0.000118*(EquationVetCosts))+(0.160623*(LOG(EquationVWP)))+(-0.003008*(EquationVWP))+(-0.000090785*(B44^2))+(0.01937*(B44))+(0.020762*(EquationMilkPrice))+(-0.019043*(EquationFeedPrice))+(0.00001449*(EquationReplacementPrice))+(0.175818*(EquationCullCost))+(-0.000295*(EquationDIMDNB))+(0.000002704*(EquationCR*B44^2))+(-0.000001916*(EquationHDR*B44^2))+(-0.000000000127*(EquationRHA*B44^2))+(-0.0000000903*(D86*B44^2))+(-0.000000000771*(EquationMatureWeight*B44^2))+(0.000000137*(B44^2*B44))+(-0.00000257*(B44^2*EquationCullCost))), 0)</f>
        <v>0</v>
      </c>
      <c r="G44" s="56">
        <f t="shared" ref="G44:G107" si="4">IF((-1.860553+(0.112009*(EquationCR))+(0.5932*(EquationHDR))+(0.000015682*(EquationRHA))+(0.000842*(EquationAFC))+(0.013148*(D86))+(0.000054807*(EquationMatureWeight))+(-0.025351*(LOG(EquationVetCosts)))+(0.0000512*(EquationVetCosts))+(0.087616*(LOG(EquationVWP)))+(-0.00202*(EquationVWP))+(-0.000084247*(B44^2))+(0.018329*(B44))+(0.018516*(EquationMilkPrice))+(0.0064*(EquationFeedPrice))+(0.000011343*(EquationReplacementPrice))+(0.013031*(EquationCullCost))+(-0.000245*(EquationDIMDNB))+(0.000002399*(EquationCR*B44^2))+(-0.000001548*(EquationHDR*B44^2))+(-0.000000000112*(EquationRHA*B44^2))+(-0.0000000853*(D86*B44^2))+(-0.000000000948*(EquationMatureWeight*B44^2))+(0.000000302*(LOG(EquationVetCosts)*B44^2))+(-0.00000000421*(EquationVWP*B44^2))+(0.000000126*(B44^2*B44))+(-0.000000254*(B44^2*EquationFeedPrice)))&gt;0, (-1.860553+(0.112009*(EquationCR))+(0.5932*(EquationHDR))+(0.000015682*(EquationRHA))+(0.000842*(EquationAFC))+(0.013148*(D86))+(0.000054807*(EquationMatureWeight))+(-0.025351*(LOG(EquationVetCosts)))+(0.0000512*(EquationVetCosts))+(0.087616*(LOG(EquationVWP)))+(-0.00202*(EquationVWP))+(-0.000084247*(B44^2))+(0.018329*(B44))+(0.018516*(EquationMilkPrice))+(0.0064*(EquationFeedPrice))+(0.000011343*(EquationReplacementPrice))+(0.013031*(EquationCullCost))+(-0.000245*(EquationDIMDNB))+(0.000002399*(EquationCR*B44^2))+(-0.000001548*(EquationHDR*B44^2))+(-0.000000000112*(EquationRHA*B44^2))+(-0.0000000853*(D86*B44^2))+(-0.000000000948*(EquationMatureWeight*B44^2))+(0.000000302*(LOG(EquationVetCosts)*B44^2))+(-0.00000000421*(EquationVWP*B44^2))+(0.000000126*(B44^2*B44))+(-0.000000254*(B44^2*EquationFeedPrice))), 0)</f>
        <v>0</v>
      </c>
    </row>
    <row r="45" spans="2:7" x14ac:dyDescent="0.2">
      <c r="B45" s="42">
        <v>2</v>
      </c>
      <c r="C45" s="55">
        <f t="shared" si="0"/>
        <v>0</v>
      </c>
      <c r="D45" s="55">
        <f t="shared" si="1"/>
        <v>0</v>
      </c>
      <c r="E45" s="55">
        <f t="shared" si="2"/>
        <v>0</v>
      </c>
      <c r="F45" s="55">
        <f t="shared" si="3"/>
        <v>0</v>
      </c>
      <c r="G45" s="56">
        <f t="shared" si="4"/>
        <v>0</v>
      </c>
    </row>
    <row r="46" spans="2:7" x14ac:dyDescent="0.2">
      <c r="B46" s="42">
        <v>3</v>
      </c>
      <c r="C46" s="55">
        <f t="shared" si="0"/>
        <v>0</v>
      </c>
      <c r="D46" s="55">
        <f t="shared" si="1"/>
        <v>0</v>
      </c>
      <c r="E46" s="55">
        <f t="shared" si="2"/>
        <v>0</v>
      </c>
      <c r="F46" s="55">
        <f t="shared" si="3"/>
        <v>0</v>
      </c>
      <c r="G46" s="56">
        <f t="shared" si="4"/>
        <v>0</v>
      </c>
    </row>
    <row r="47" spans="2:7" x14ac:dyDescent="0.2">
      <c r="B47" s="42">
        <v>4</v>
      </c>
      <c r="C47" s="55">
        <f t="shared" si="0"/>
        <v>0</v>
      </c>
      <c r="D47" s="55">
        <f t="shared" si="1"/>
        <v>0</v>
      </c>
      <c r="E47" s="55">
        <f t="shared" si="2"/>
        <v>0</v>
      </c>
      <c r="F47" s="55">
        <f t="shared" si="3"/>
        <v>0</v>
      </c>
      <c r="G47" s="56">
        <f t="shared" si="4"/>
        <v>0</v>
      </c>
    </row>
    <row r="48" spans="2:7" x14ac:dyDescent="0.2">
      <c r="B48" s="42">
        <v>5</v>
      </c>
      <c r="C48" s="55">
        <f t="shared" si="0"/>
        <v>0</v>
      </c>
      <c r="D48" s="55">
        <f t="shared" si="1"/>
        <v>0</v>
      </c>
      <c r="E48" s="55">
        <f t="shared" si="2"/>
        <v>0</v>
      </c>
      <c r="F48" s="55">
        <f t="shared" si="3"/>
        <v>0</v>
      </c>
      <c r="G48" s="56">
        <f t="shared" si="4"/>
        <v>0</v>
      </c>
    </row>
    <row r="49" spans="2:7" x14ac:dyDescent="0.2">
      <c r="B49" s="42">
        <v>6</v>
      </c>
      <c r="C49" s="55">
        <f t="shared" si="0"/>
        <v>0</v>
      </c>
      <c r="D49" s="55">
        <f t="shared" si="1"/>
        <v>0</v>
      </c>
      <c r="E49" s="55">
        <f t="shared" si="2"/>
        <v>0</v>
      </c>
      <c r="F49" s="55">
        <f t="shared" si="3"/>
        <v>0</v>
      </c>
      <c r="G49" s="56">
        <f t="shared" si="4"/>
        <v>0</v>
      </c>
    </row>
    <row r="50" spans="2:7" x14ac:dyDescent="0.2">
      <c r="B50" s="42">
        <v>7</v>
      </c>
      <c r="C50" s="55">
        <f t="shared" si="0"/>
        <v>0</v>
      </c>
      <c r="D50" s="55">
        <f t="shared" si="1"/>
        <v>0</v>
      </c>
      <c r="E50" s="55">
        <f t="shared" si="2"/>
        <v>0</v>
      </c>
      <c r="F50" s="55">
        <f t="shared" si="3"/>
        <v>0</v>
      </c>
      <c r="G50" s="56">
        <f t="shared" si="4"/>
        <v>0</v>
      </c>
    </row>
    <row r="51" spans="2:7" x14ac:dyDescent="0.2">
      <c r="B51" s="42">
        <v>8</v>
      </c>
      <c r="C51" s="55">
        <f t="shared" si="0"/>
        <v>0</v>
      </c>
      <c r="D51" s="55">
        <f t="shared" si="1"/>
        <v>0</v>
      </c>
      <c r="E51" s="55">
        <f t="shared" si="2"/>
        <v>0</v>
      </c>
      <c r="F51" s="55">
        <f t="shared" si="3"/>
        <v>0</v>
      </c>
      <c r="G51" s="56">
        <f t="shared" si="4"/>
        <v>0</v>
      </c>
    </row>
    <row r="52" spans="2:7" x14ac:dyDescent="0.2">
      <c r="B52" s="42">
        <v>9</v>
      </c>
      <c r="C52" s="55">
        <f t="shared" si="0"/>
        <v>0</v>
      </c>
      <c r="D52" s="55">
        <f t="shared" si="1"/>
        <v>0</v>
      </c>
      <c r="E52" s="55">
        <f t="shared" si="2"/>
        <v>0</v>
      </c>
      <c r="F52" s="55">
        <f t="shared" si="3"/>
        <v>0</v>
      </c>
      <c r="G52" s="56">
        <f t="shared" si="4"/>
        <v>0</v>
      </c>
    </row>
    <row r="53" spans="2:7" x14ac:dyDescent="0.2">
      <c r="B53" s="42">
        <v>10</v>
      </c>
      <c r="C53" s="55">
        <f t="shared" si="0"/>
        <v>0</v>
      </c>
      <c r="D53" s="55">
        <f t="shared" si="1"/>
        <v>0</v>
      </c>
      <c r="E53" s="55">
        <f t="shared" si="2"/>
        <v>0</v>
      </c>
      <c r="F53" s="55">
        <f t="shared" si="3"/>
        <v>0</v>
      </c>
      <c r="G53" s="56">
        <f t="shared" si="4"/>
        <v>0</v>
      </c>
    </row>
    <row r="54" spans="2:7" x14ac:dyDescent="0.2">
      <c r="B54" s="42">
        <v>11</v>
      </c>
      <c r="C54" s="55">
        <f t="shared" si="0"/>
        <v>0</v>
      </c>
      <c r="D54" s="55">
        <f t="shared" si="1"/>
        <v>0</v>
      </c>
      <c r="E54" s="55">
        <f t="shared" si="2"/>
        <v>0</v>
      </c>
      <c r="F54" s="55">
        <f t="shared" si="3"/>
        <v>0</v>
      </c>
      <c r="G54" s="56">
        <f t="shared" si="4"/>
        <v>0</v>
      </c>
    </row>
    <row r="55" spans="2:7" x14ac:dyDescent="0.2">
      <c r="B55" s="42">
        <v>12</v>
      </c>
      <c r="C55" s="55">
        <f t="shared" si="0"/>
        <v>0</v>
      </c>
      <c r="D55" s="55">
        <f t="shared" si="1"/>
        <v>1.2171000472359023E-2</v>
      </c>
      <c r="E55" s="55">
        <f t="shared" si="2"/>
        <v>0</v>
      </c>
      <c r="F55" s="55">
        <f t="shared" si="3"/>
        <v>0</v>
      </c>
      <c r="G55" s="56">
        <f t="shared" si="4"/>
        <v>0</v>
      </c>
    </row>
    <row r="56" spans="2:7" x14ac:dyDescent="0.2">
      <c r="B56" s="42">
        <v>13</v>
      </c>
      <c r="C56" s="55">
        <f>IF((-2.015732+(-0.494627*EquationCR)+(0.410176*EquationHDR)+(0.000016739*EquationRHA)+(0.011045*EquationAFC)+(0.022439*EquationSemenCost)+(0.000472*EquationMatureWeight)+(0.005002*LOG(EquationVetCosts))+(-0.000439*EquationVetCosts)+(-0.492759*(LOG(EquationVWP)))+(0.004033*EquationVWP)+(-0.000056845*B56^2)+(0.016499*B56)+(0.007687*EquationMilkPrice)+(0.020093*EquationFeedPrice)+(-0.000679*EquationReplacementPrice)+(1.081435*EquationCullCost)+(0.000379*EquationDIMDNB)+(0.000004823*(EquationCR*B56^2))+(0.00000031*(EquationHDR*B56^2))+(-0.000000000158*(EquationRHA*B56^2))+(-0.000000132*(EquationAFC*B56^2))+(-0.0000000884*(EquationSemenCost*B56^2))+(-0.00000000533*(EquationMatureWeight*B56^2))+(0.000000005*(EquationVetCosts*B56^2))+(0.000007795*(LOG(EquationVWP)*B56^2))+(-0.0000000584*(EquationVWP*B56^2))+(0.0000000614*(B56^2*B56))+(-0.000000336*(B56^2*EquationFeedPrice))+(0.000000009*(B56^2*EquationReplacementPrice))+(-0.000013213*(B56^2*EquationCullCost))+(-0.00000000389*(B56^2*EquationDIMDNB)))&gt;0, (-2.015732+(-0.494627*EquationCR)+(0.410176*EquationHDR)+(0.000016739*EquationRHA)+(0.011045*EquationAFC)+(0.022439*EquationSemenCost)+(0.000472*EquationMatureWeight)+(0.005002*LOG(EquationVetCosts))+(-0.000439*EquationVetCosts)+(-0.492759*(LOG(EquationVWP)))+(0.004033*EquationVWP)+(-0.000056845*B56^2)+(0.016499*B56)+(0.007687*EquationMilkPrice)+(0.020093*EquationFeedPrice)+(-0.000679*EquationReplacementPrice)+(1.081435*EquationCullCost)+(0.000379*EquationDIMDNB)+(0.000004823*(EquationCR*B56^2))+(0.00000031*(EquationHDR*B56^2))+(-0.000000000158*(EquationRHA*B56^2))+(-0.000000132*(EquationAFC*B56^2))+(-0.0000000884*(EquationSemenCost*B56^2))+(-0.00000000533*(EquationMatureWeight*B56^2))+(0.000000005*(EquationVetCosts*B56^2))+(0.000007795*(LOG(EquationVWP)*B56^2))+(-0.0000000584*(EquationVWP*B56^2))+(0.0000000614*(B56^2*B56))+(-0.000000336*(B56^2*EquationFeedPrice))+(0.000000009*(B56^2*EquationReplacementPrice))+(-0.000013213*(B56^2*EquationCullCost))+(-0.00000000389*(B56^2*EquationDIMDNB))), 0)</f>
        <v>0</v>
      </c>
      <c r="D56" s="55">
        <f t="shared" si="1"/>
        <v>2.5227261068458365E-2</v>
      </c>
      <c r="E56" s="55">
        <f t="shared" si="2"/>
        <v>0</v>
      </c>
      <c r="F56" s="55">
        <f t="shared" si="3"/>
        <v>0</v>
      </c>
      <c r="G56" s="56">
        <f t="shared" si="4"/>
        <v>0</v>
      </c>
    </row>
    <row r="57" spans="2:7" x14ac:dyDescent="0.2">
      <c r="B57" s="42">
        <v>14</v>
      </c>
      <c r="C57" s="55">
        <f t="shared" si="0"/>
        <v>0</v>
      </c>
      <c r="D57" s="55">
        <f t="shared" si="1"/>
        <v>3.811490761402668E-2</v>
      </c>
      <c r="E57" s="55">
        <f t="shared" si="2"/>
        <v>0</v>
      </c>
      <c r="F57" s="55">
        <f t="shared" si="3"/>
        <v>0</v>
      </c>
      <c r="G57" s="56">
        <f t="shared" si="4"/>
        <v>0</v>
      </c>
    </row>
    <row r="58" spans="2:7" x14ac:dyDescent="0.2">
      <c r="B58" s="42">
        <v>15</v>
      </c>
      <c r="C58" s="55">
        <f t="shared" si="0"/>
        <v>0</v>
      </c>
      <c r="D58" s="55">
        <f>IF((-1.870102+(0.51187*(EquationCR))+(1.033374*(EquationHDR))+(0.000011344*(EquationRHA))+(-0.000138*(EquationAFC))+(0.01358*(D100))+(-0.000072752*(EquationMatureWeight))+(-0.046035*(LOG(EquationVetCosts)))+(0.000451*(EquationVetCosts))+(0.512031*(LOG(EquationVWP)))+(-0.006352*(EquationVWP))+(-0.000079212*(B58^2))+(0.015118*(B58))+(0.022341*(EquationMilkPrice))+(-0.022641*(EquationFeedPrice))+(0.000247*(EquationReplacementPrice))+(-0.184557*(EquationCullCost))+(-0.000542*(EquationDIMDNB))+(-0.000004986*(EquationHDR*B58^2))+(-0.000000000147*(EquationRHA*B58^2))+(-0.0000000903*(D100*B58^2))+(-0.000000000856*(EquationMatureWeight*B58^2))+(0.000000134*(B58^2*B58))+(-0.000000149*(B58^2*EquationMilkPrice))+(0.00000000264*(B58^2*EquationDIMDNB)))&gt;0, (-1.870102+(0.51187*(EquationCR))+(1.033374*(EquationHDR))+(0.000011344*(EquationRHA))+(-0.000138*(EquationAFC))+(0.01358*(D100))+(-0.000072752*(EquationMatureWeight))+(-0.046035*(LOG(EquationVetCosts)))+(0.000451*(EquationVetCosts))+(0.512031*(LOG(EquationVWP)))+(-0.006352*(EquationVWP))+(-0.000079212*(B58^2))+(0.015118*(B58))+(0.022341*(EquationMilkPrice))+(-0.022641*(EquationFeedPrice))+(0.000247*(EquationReplacementPrice))+(-0.184557*(EquationCullCost))+(-0.000542*(EquationDIMDNB))+(-0.000004986*(EquationHDR*B58^2))+(-0.000000000147*(EquationRHA*B58^2))+(-0.0000000903*(D100*B58^2))+(-0.000000000856*(EquationMatureWeight*B58^2))+(0.000000134*(B58^2*B58))+(-0.000000149*(B58^2*EquationMilkPrice))+(0.00000000264*(B58^2*EquationDIMDNB))), 0)</f>
        <v>5.0834752626339151E-2</v>
      </c>
      <c r="E58" s="55">
        <f t="shared" si="2"/>
        <v>0</v>
      </c>
      <c r="F58" s="55">
        <f t="shared" si="3"/>
        <v>0</v>
      </c>
      <c r="G58" s="56">
        <f t="shared" si="4"/>
        <v>0</v>
      </c>
    </row>
    <row r="59" spans="2:7" x14ac:dyDescent="0.2">
      <c r="B59" s="42">
        <v>16</v>
      </c>
      <c r="C59" s="55">
        <f t="shared" si="0"/>
        <v>0</v>
      </c>
      <c r="D59" s="55">
        <f t="shared" si="1"/>
        <v>6.3387608760154854E-2</v>
      </c>
      <c r="E59" s="55">
        <f t="shared" si="2"/>
        <v>0</v>
      </c>
      <c r="F59" s="55">
        <f t="shared" si="3"/>
        <v>0</v>
      </c>
      <c r="G59" s="56">
        <f t="shared" si="4"/>
        <v>0</v>
      </c>
    </row>
    <row r="60" spans="2:7" x14ac:dyDescent="0.2">
      <c r="B60" s="42">
        <v>17</v>
      </c>
      <c r="C60" s="55">
        <f t="shared" si="0"/>
        <v>0</v>
      </c>
      <c r="D60" s="55">
        <f t="shared" si="1"/>
        <v>7.5774288806221071E-2</v>
      </c>
      <c r="E60" s="55">
        <f t="shared" si="2"/>
        <v>0</v>
      </c>
      <c r="F60" s="55">
        <f t="shared" si="3"/>
        <v>0</v>
      </c>
      <c r="G60" s="56">
        <f t="shared" si="4"/>
        <v>0</v>
      </c>
    </row>
    <row r="61" spans="2:7" x14ac:dyDescent="0.2">
      <c r="B61" s="42">
        <v>18</v>
      </c>
      <c r="C61" s="55">
        <f t="shared" si="0"/>
        <v>0</v>
      </c>
      <c r="D61" s="55">
        <f t="shared" si="1"/>
        <v>8.799560568977409E-2</v>
      </c>
      <c r="E61" s="55">
        <f t="shared" si="2"/>
        <v>0</v>
      </c>
      <c r="F61" s="55">
        <f t="shared" si="3"/>
        <v>0</v>
      </c>
      <c r="G61" s="56">
        <f t="shared" si="4"/>
        <v>0</v>
      </c>
    </row>
    <row r="62" spans="2:7" x14ac:dyDescent="0.2">
      <c r="B62" s="42">
        <v>19</v>
      </c>
      <c r="C62" s="55">
        <f t="shared" si="0"/>
        <v>0</v>
      </c>
      <c r="D62" s="55">
        <f t="shared" si="1"/>
        <v>0.10005237246904407</v>
      </c>
      <c r="E62" s="55">
        <f t="shared" si="2"/>
        <v>0</v>
      </c>
      <c r="F62" s="55">
        <f t="shared" si="3"/>
        <v>0</v>
      </c>
      <c r="G62" s="56">
        <f t="shared" si="4"/>
        <v>0</v>
      </c>
    </row>
    <row r="63" spans="2:7" x14ac:dyDescent="0.2">
      <c r="B63" s="42">
        <v>20</v>
      </c>
      <c r="C63" s="55">
        <f t="shared" si="0"/>
        <v>0</v>
      </c>
      <c r="D63" s="55">
        <f t="shared" si="1"/>
        <v>0.1119454023337557</v>
      </c>
      <c r="E63" s="55">
        <f t="shared" si="2"/>
        <v>0</v>
      </c>
      <c r="F63" s="55">
        <f t="shared" si="3"/>
        <v>0</v>
      </c>
      <c r="G63" s="56">
        <f t="shared" si="4"/>
        <v>0</v>
      </c>
    </row>
    <row r="64" spans="2:7" x14ac:dyDescent="0.2">
      <c r="B64" s="42">
        <v>21</v>
      </c>
      <c r="C64" s="55">
        <f t="shared" si="0"/>
        <v>0</v>
      </c>
      <c r="D64" s="55">
        <f t="shared" si="1"/>
        <v>0.12367550860363224</v>
      </c>
      <c r="E64" s="55">
        <f t="shared" si="2"/>
        <v>0</v>
      </c>
      <c r="F64" s="55">
        <f t="shared" si="3"/>
        <v>0</v>
      </c>
      <c r="G64" s="56">
        <f t="shared" si="4"/>
        <v>0</v>
      </c>
    </row>
    <row r="65" spans="2:7" x14ac:dyDescent="0.2">
      <c r="B65" s="42">
        <v>22</v>
      </c>
      <c r="C65" s="55">
        <f t="shared" si="0"/>
        <v>0</v>
      </c>
      <c r="D65" s="55">
        <f t="shared" si="1"/>
        <v>0.13524350472689659</v>
      </c>
      <c r="E65" s="55">
        <f t="shared" si="2"/>
        <v>0</v>
      </c>
      <c r="F65" s="55">
        <f>IF((-1.892738+(0.137703*(EquationCR))+(0.669836*(EquationHDR))+(0.0000175*(EquationRHA))+(0.000161*(EquationAFC))+(0.013845*(D107))+(0.000016727*(EquationMatureWeight))+(-0.015935*(LOG(EquationVetCosts)))+(0.000118*(EquationVetCosts))+(0.160623*(LOG(EquationVWP)))+(-0.003008*(EquationVWP))+(-0.000090785*(B65^2))+(0.01937*(B65))+(0.020762*(EquationMilkPrice))+(-0.019043*(EquationFeedPrice))+(0.00001449*(EquationReplacementPrice))+(0.175818*(EquationCullCost))+(-0.000295*(EquationDIMDNB))+(0.000002704*(EquationCR*B65^2))+(-0.000001916*(EquationHDR*B65^2))+(-0.000000000127*(EquationRHA*B65^2))+(-0.0000000903*(D107*B65^2))+(-0.000000000771*(EquationMatureWeight*B65^2))+(0.000000137*(B65^2*B65))+(-0.00000257*(B65^2*EquationCullCost)))&gt;0, (-1.892738+(0.137703*(EquationCR))+(0.669836*(EquationHDR))+(0.0000175*(EquationRHA))+(0.000161*(EquationAFC))+(0.013845*(D107))+(0.000016727*(EquationMatureWeight))+(-0.015935*(LOG(EquationVetCosts)))+(0.000118*(EquationVetCosts))+(0.160623*(LOG(EquationVWP)))+(-0.003008*(EquationVWP))+(-0.000090785*(B65^2))+(0.01937*(B65))+(0.020762*(EquationMilkPrice))+(-0.019043*(EquationFeedPrice))+(0.00001449*(EquationReplacementPrice))+(0.175818*(EquationCullCost))+(-0.000295*(EquationDIMDNB))+(0.000002704*(EquationCR*B65^2))+(-0.000001916*(EquationHDR*B65^2))+(-0.000000000127*(EquationRHA*B65^2))+(-0.0000000903*(D107*B65^2))+(-0.000000000771*(EquationMatureWeight*B65^2))+(0.000000137*(B65^2*B65))+(-0.00000257*(B65^2*EquationCullCost))), 0)</f>
        <v>0</v>
      </c>
      <c r="G65" s="56">
        <f t="shared" si="4"/>
        <v>0</v>
      </c>
    </row>
    <row r="66" spans="2:7" x14ac:dyDescent="0.2">
      <c r="B66" s="42">
        <v>23</v>
      </c>
      <c r="C66" s="55">
        <f t="shared" si="0"/>
        <v>0</v>
      </c>
      <c r="D66" s="55">
        <f t="shared" si="1"/>
        <v>0.14665020427877423</v>
      </c>
      <c r="E66" s="55">
        <f t="shared" si="2"/>
        <v>0</v>
      </c>
      <c r="F66" s="55">
        <f t="shared" si="3"/>
        <v>0</v>
      </c>
      <c r="G66" s="56">
        <f t="shared" si="4"/>
        <v>0</v>
      </c>
    </row>
    <row r="67" spans="2:7" x14ac:dyDescent="0.2">
      <c r="B67" s="42">
        <v>24</v>
      </c>
      <c r="C67" s="55">
        <f t="shared" si="0"/>
        <v>0</v>
      </c>
      <c r="D67" s="55">
        <f t="shared" si="1"/>
        <v>0.15789642095999448</v>
      </c>
      <c r="E67" s="55">
        <f t="shared" si="2"/>
        <v>0</v>
      </c>
      <c r="F67" s="55">
        <f t="shared" si="3"/>
        <v>0</v>
      </c>
      <c r="G67" s="56">
        <f t="shared" si="4"/>
        <v>0</v>
      </c>
    </row>
    <row r="68" spans="2:7" x14ac:dyDescent="0.2">
      <c r="B68" s="42">
        <v>25</v>
      </c>
      <c r="C68" s="55">
        <f t="shared" si="0"/>
        <v>0</v>
      </c>
      <c r="D68" s="55">
        <f t="shared" si="1"/>
        <v>0.16898296859529305</v>
      </c>
      <c r="E68" s="55">
        <f t="shared" si="2"/>
        <v>0</v>
      </c>
      <c r="F68" s="55">
        <f t="shared" si="3"/>
        <v>0</v>
      </c>
      <c r="G68" s="56">
        <f t="shared" si="4"/>
        <v>0</v>
      </c>
    </row>
    <row r="69" spans="2:7" x14ac:dyDescent="0.2">
      <c r="B69" s="42">
        <v>26</v>
      </c>
      <c r="C69" s="55">
        <f t="shared" si="0"/>
        <v>0</v>
      </c>
      <c r="D69" s="55">
        <f t="shared" si="1"/>
        <v>0.17991066113191309</v>
      </c>
      <c r="E69" s="55">
        <f t="shared" si="2"/>
        <v>0</v>
      </c>
      <c r="F69" s="55">
        <f t="shared" si="3"/>
        <v>0</v>
      </c>
      <c r="G69" s="56">
        <f t="shared" si="4"/>
        <v>0</v>
      </c>
    </row>
    <row r="70" spans="2:7" x14ac:dyDescent="0.2">
      <c r="B70" s="42">
        <v>27</v>
      </c>
      <c r="C70" s="55">
        <f t="shared" si="0"/>
        <v>0</v>
      </c>
      <c r="D70" s="55">
        <f t="shared" si="1"/>
        <v>0.19068031263810722</v>
      </c>
      <c r="E70" s="55">
        <f t="shared" si="2"/>
        <v>0</v>
      </c>
      <c r="F70" s="55">
        <f t="shared" si="3"/>
        <v>0</v>
      </c>
      <c r="G70" s="56">
        <f t="shared" si="4"/>
        <v>0</v>
      </c>
    </row>
    <row r="71" spans="2:7" x14ac:dyDescent="0.2">
      <c r="B71" s="42">
        <v>28</v>
      </c>
      <c r="C71" s="55">
        <f t="shared" si="0"/>
        <v>0</v>
      </c>
      <c r="D71" s="55">
        <f t="shared" si="1"/>
        <v>0.20129273730163885</v>
      </c>
      <c r="E71" s="55">
        <f t="shared" si="2"/>
        <v>0</v>
      </c>
      <c r="F71" s="55">
        <f t="shared" si="3"/>
        <v>0</v>
      </c>
      <c r="G71" s="56">
        <f t="shared" si="4"/>
        <v>0</v>
      </c>
    </row>
    <row r="72" spans="2:7" x14ac:dyDescent="0.2">
      <c r="B72" s="42">
        <v>29</v>
      </c>
      <c r="C72" s="55">
        <f t="shared" si="0"/>
        <v>0</v>
      </c>
      <c r="D72" s="55">
        <f t="shared" si="1"/>
        <v>0.21174874942828392</v>
      </c>
      <c r="E72" s="55">
        <f t="shared" si="2"/>
        <v>0</v>
      </c>
      <c r="F72" s="55">
        <f t="shared" si="3"/>
        <v>0</v>
      </c>
      <c r="G72" s="56">
        <f t="shared" si="4"/>
        <v>0</v>
      </c>
    </row>
    <row r="73" spans="2:7" x14ac:dyDescent="0.2">
      <c r="B73" s="42">
        <v>30</v>
      </c>
      <c r="C73" s="55">
        <f t="shared" si="0"/>
        <v>0</v>
      </c>
      <c r="D73" s="55">
        <f t="shared" si="1"/>
        <v>0.22204916344033143</v>
      </c>
      <c r="E73" s="55">
        <f t="shared" si="2"/>
        <v>0</v>
      </c>
      <c r="F73" s="55">
        <f t="shared" si="3"/>
        <v>0</v>
      </c>
      <c r="G73" s="56">
        <f t="shared" si="4"/>
        <v>0</v>
      </c>
    </row>
    <row r="74" spans="2:7" x14ac:dyDescent="0.2">
      <c r="B74" s="42">
        <v>31</v>
      </c>
      <c r="C74" s="55">
        <f t="shared" si="0"/>
        <v>0</v>
      </c>
      <c r="D74" s="55">
        <f t="shared" si="1"/>
        <v>0.23219479387508538</v>
      </c>
      <c r="E74" s="55">
        <f t="shared" si="2"/>
        <v>0</v>
      </c>
      <c r="F74" s="55">
        <f t="shared" si="3"/>
        <v>0</v>
      </c>
      <c r="G74" s="56">
        <f t="shared" si="4"/>
        <v>0</v>
      </c>
    </row>
    <row r="75" spans="2:7" x14ac:dyDescent="0.2">
      <c r="B75" s="42">
        <v>32</v>
      </c>
      <c r="C75" s="55">
        <f t="shared" si="0"/>
        <v>0</v>
      </c>
      <c r="D75" s="55">
        <f t="shared" si="1"/>
        <v>0.2421864553833652</v>
      </c>
      <c r="E75" s="55">
        <f t="shared" si="2"/>
        <v>0</v>
      </c>
      <c r="F75" s="55">
        <f t="shared" si="3"/>
        <v>0</v>
      </c>
      <c r="G75" s="56">
        <f t="shared" si="4"/>
        <v>0</v>
      </c>
    </row>
    <row r="76" spans="2:7" x14ac:dyDescent="0.2">
      <c r="B76" s="42">
        <v>33</v>
      </c>
      <c r="C76" s="55">
        <f t="shared" si="0"/>
        <v>0</v>
      </c>
      <c r="D76" s="55">
        <f t="shared" si="1"/>
        <v>0.2520249627280074</v>
      </c>
      <c r="E76" s="55">
        <f t="shared" si="2"/>
        <v>0</v>
      </c>
      <c r="F76" s="55">
        <f t="shared" si="3"/>
        <v>0</v>
      </c>
      <c r="G76" s="56">
        <f t="shared" si="4"/>
        <v>0</v>
      </c>
    </row>
    <row r="77" spans="2:7" x14ac:dyDescent="0.2">
      <c r="B77" s="42">
        <v>34</v>
      </c>
      <c r="C77" s="55">
        <f t="shared" si="0"/>
        <v>0</v>
      </c>
      <c r="D77" s="55">
        <f t="shared" si="1"/>
        <v>0.26171113078236591</v>
      </c>
      <c r="E77" s="55">
        <f t="shared" si="2"/>
        <v>0</v>
      </c>
      <c r="F77" s="55">
        <f t="shared" si="3"/>
        <v>0</v>
      </c>
      <c r="G77" s="56">
        <f t="shared" si="4"/>
        <v>0</v>
      </c>
    </row>
    <row r="78" spans="2:7" x14ac:dyDescent="0.2">
      <c r="B78" s="42">
        <v>35</v>
      </c>
      <c r="C78" s="55">
        <f t="shared" si="0"/>
        <v>0</v>
      </c>
      <c r="D78" s="55">
        <f t="shared" si="1"/>
        <v>0.27124577452881288</v>
      </c>
      <c r="E78" s="55">
        <f t="shared" si="2"/>
        <v>3.1893881378394491E-4</v>
      </c>
      <c r="F78" s="55">
        <f t="shared" si="3"/>
        <v>0</v>
      </c>
      <c r="G78" s="56">
        <f t="shared" si="4"/>
        <v>0</v>
      </c>
    </row>
    <row r="79" spans="2:7" x14ac:dyDescent="0.2">
      <c r="B79" s="42">
        <v>36</v>
      </c>
      <c r="C79" s="55">
        <f t="shared" si="0"/>
        <v>0</v>
      </c>
      <c r="D79" s="55">
        <f t="shared" si="1"/>
        <v>0.28062970905724027</v>
      </c>
      <c r="E79" s="55">
        <f t="shared" si="2"/>
        <v>1.3549651646803674E-2</v>
      </c>
      <c r="F79" s="55">
        <f t="shared" si="3"/>
        <v>0</v>
      </c>
      <c r="G79" s="56">
        <f t="shared" si="4"/>
        <v>0</v>
      </c>
    </row>
    <row r="80" spans="2:7" x14ac:dyDescent="0.2">
      <c r="B80" s="42">
        <v>37</v>
      </c>
      <c r="C80" s="55">
        <f t="shared" si="0"/>
        <v>0</v>
      </c>
      <c r="D80" s="55">
        <f t="shared" si="1"/>
        <v>0.28986374956356009</v>
      </c>
      <c r="E80" s="55">
        <f t="shared" si="2"/>
        <v>2.6602500571121807E-2</v>
      </c>
      <c r="F80" s="55">
        <f t="shared" si="3"/>
        <v>0</v>
      </c>
      <c r="G80" s="56">
        <f t="shared" si="4"/>
        <v>0</v>
      </c>
    </row>
    <row r="81" spans="2:7" x14ac:dyDescent="0.2">
      <c r="B81" s="42">
        <v>38</v>
      </c>
      <c r="C81" s="55">
        <f t="shared" si="0"/>
        <v>0</v>
      </c>
      <c r="D81" s="55">
        <f t="shared" si="1"/>
        <v>0.29894871134820422</v>
      </c>
      <c r="E81" s="55">
        <f t="shared" si="2"/>
        <v>3.9478397924496256E-2</v>
      </c>
      <c r="F81" s="55">
        <f t="shared" si="3"/>
        <v>0</v>
      </c>
      <c r="G81" s="56">
        <f t="shared" si="4"/>
        <v>0</v>
      </c>
    </row>
    <row r="82" spans="2:7" x14ac:dyDescent="0.2">
      <c r="B82" s="42">
        <v>39</v>
      </c>
      <c r="C82" s="55">
        <f t="shared" si="0"/>
        <v>0</v>
      </c>
      <c r="D82" s="55">
        <f t="shared" si="1"/>
        <v>0.30788540981462603</v>
      </c>
      <c r="E82" s="55">
        <f t="shared" si="2"/>
        <v>5.2178256158763398E-2</v>
      </c>
      <c r="F82" s="55">
        <f t="shared" si="3"/>
        <v>0</v>
      </c>
      <c r="G82" s="56">
        <f t="shared" si="4"/>
        <v>0</v>
      </c>
    </row>
    <row r="83" spans="2:7" x14ac:dyDescent="0.2">
      <c r="B83" s="42">
        <v>40</v>
      </c>
      <c r="C83" s="55">
        <f t="shared" si="0"/>
        <v>0</v>
      </c>
      <c r="D83" s="55">
        <f t="shared" si="1"/>
        <v>0.31667466046780163</v>
      </c>
      <c r="E83" s="55">
        <f t="shared" si="2"/>
        <v>6.4702987838178738E-2</v>
      </c>
      <c r="F83" s="55">
        <f t="shared" si="3"/>
        <v>0</v>
      </c>
      <c r="G83" s="56">
        <f t="shared" si="4"/>
        <v>0</v>
      </c>
    </row>
    <row r="84" spans="2:7" x14ac:dyDescent="0.2">
      <c r="B84" s="42">
        <v>41</v>
      </c>
      <c r="C84" s="55">
        <f t="shared" si="0"/>
        <v>0</v>
      </c>
      <c r="D84" s="55">
        <f t="shared" si="1"/>
        <v>0.32531727891272771</v>
      </c>
      <c r="E84" s="55">
        <f t="shared" si="2"/>
        <v>7.7053505637756578E-2</v>
      </c>
      <c r="F84" s="55">
        <f t="shared" si="3"/>
        <v>0</v>
      </c>
      <c r="G84" s="56">
        <f t="shared" si="4"/>
        <v>0</v>
      </c>
    </row>
    <row r="85" spans="2:7" x14ac:dyDescent="0.2">
      <c r="B85" s="42">
        <v>42</v>
      </c>
      <c r="C85" s="55">
        <f t="shared" si="0"/>
        <v>0</v>
      </c>
      <c r="D85" s="55">
        <f t="shared" si="1"/>
        <v>0.33381408085292485</v>
      </c>
      <c r="E85" s="55">
        <f t="shared" si="2"/>
        <v>8.9230722341608601E-2</v>
      </c>
      <c r="F85" s="55">
        <f t="shared" si="3"/>
        <v>0</v>
      </c>
      <c r="G85" s="56">
        <f t="shared" si="4"/>
        <v>0</v>
      </c>
    </row>
    <row r="86" spans="2:7" x14ac:dyDescent="0.2">
      <c r="B86" s="42">
        <v>43</v>
      </c>
      <c r="C86" s="55">
        <f t="shared" si="0"/>
        <v>0</v>
      </c>
      <c r="D86" s="55">
        <f t="shared" si="1"/>
        <v>0.34216588208893678</v>
      </c>
      <c r="E86" s="55">
        <f t="shared" si="2"/>
        <v>0.10123555084128623</v>
      </c>
      <c r="F86" s="55">
        <f t="shared" si="3"/>
        <v>5.322649562357987E-3</v>
      </c>
      <c r="G86" s="56">
        <f t="shared" si="4"/>
        <v>0</v>
      </c>
    </row>
    <row r="87" spans="2:7" x14ac:dyDescent="0.2">
      <c r="B87" s="42">
        <v>44</v>
      </c>
      <c r="C87" s="55">
        <f t="shared" si="0"/>
        <v>0</v>
      </c>
      <c r="D87" s="55">
        <f t="shared" si="1"/>
        <v>0.35037349851683103</v>
      </c>
      <c r="E87" s="55">
        <f t="shared" si="2"/>
        <v>0.11306890413411698</v>
      </c>
      <c r="F87" s="55">
        <f t="shared" si="3"/>
        <v>1.7055307947594918E-2</v>
      </c>
      <c r="G87" s="56">
        <f t="shared" si="4"/>
        <v>0</v>
      </c>
    </row>
    <row r="88" spans="2:7" x14ac:dyDescent="0.2">
      <c r="B88" s="42">
        <v>45</v>
      </c>
      <c r="C88" s="55">
        <f t="shared" si="0"/>
        <v>0</v>
      </c>
      <c r="D88" s="55">
        <f t="shared" si="1"/>
        <v>0.35843774612669771</v>
      </c>
      <c r="E88" s="55">
        <f t="shared" si="2"/>
        <v>0.12473169532154679</v>
      </c>
      <c r="F88" s="55">
        <f t="shared" si="3"/>
        <v>2.8628239821276012E-2</v>
      </c>
      <c r="G88" s="56">
        <f t="shared" si="4"/>
        <v>0</v>
      </c>
    </row>
    <row r="89" spans="2:7" x14ac:dyDescent="0.2">
      <c r="B89" s="42">
        <v>46</v>
      </c>
      <c r="C89" s="55">
        <f t="shared" si="0"/>
        <v>0</v>
      </c>
      <c r="D89" s="55">
        <f t="shared" si="1"/>
        <v>0.36635944100115359</v>
      </c>
      <c r="E89" s="55">
        <f t="shared" si="2"/>
        <v>0.13622483760747833</v>
      </c>
      <c r="F89" s="55">
        <f t="shared" si="3"/>
        <v>4.0042279482949569E-2</v>
      </c>
      <c r="G89" s="56">
        <f t="shared" si="4"/>
        <v>0</v>
      </c>
    </row>
    <row r="90" spans="2:7" x14ac:dyDescent="0.2">
      <c r="B90" s="42">
        <v>47</v>
      </c>
      <c r="C90" s="55">
        <f t="shared" si="0"/>
        <v>0</v>
      </c>
      <c r="D90" s="55">
        <f t="shared" si="1"/>
        <v>0.37413939931383855</v>
      </c>
      <c r="E90" s="55">
        <f t="shared" si="2"/>
        <v>0.14754924429661054</v>
      </c>
      <c r="F90" s="55">
        <f t="shared" si="3"/>
        <v>5.1298261323196238E-2</v>
      </c>
      <c r="G90" s="56">
        <f t="shared" si="4"/>
        <v>1.3724660020536213E-3</v>
      </c>
    </row>
    <row r="91" spans="2:7" x14ac:dyDescent="0.2">
      <c r="B91" s="42">
        <v>48</v>
      </c>
      <c r="C91" s="55">
        <f t="shared" si="0"/>
        <v>0</v>
      </c>
      <c r="D91" s="55">
        <f t="shared" si="1"/>
        <v>0.38177843732791872</v>
      </c>
      <c r="E91" s="55">
        <f t="shared" si="2"/>
        <v>0.15870582879277906</v>
      </c>
      <c r="F91" s="55">
        <f t="shared" si="3"/>
        <v>6.2397019822130327E-2</v>
      </c>
      <c r="G91" s="56">
        <f t="shared" si="4"/>
        <v>1.2006029225387549E-2</v>
      </c>
    </row>
    <row r="92" spans="2:7" x14ac:dyDescent="0.2">
      <c r="B92" s="42">
        <v>49</v>
      </c>
      <c r="C92" s="55">
        <f t="shared" si="0"/>
        <v>0</v>
      </c>
      <c r="D92" s="55">
        <f t="shared" si="1"/>
        <v>0.38927737139458485</v>
      </c>
      <c r="E92" s="55">
        <f t="shared" si="2"/>
        <v>0.16969550459729507</v>
      </c>
      <c r="F92" s="55">
        <f t="shared" si="3"/>
        <v>7.3339389547896122E-2</v>
      </c>
      <c r="G92" s="56">
        <f t="shared" si="4"/>
        <v>2.2493835744295199E-2</v>
      </c>
    </row>
    <row r="93" spans="2:7" x14ac:dyDescent="0.2">
      <c r="B93" s="42">
        <v>50</v>
      </c>
      <c r="C93" s="55">
        <f t="shared" si="0"/>
        <v>0</v>
      </c>
      <c r="D93" s="55">
        <f t="shared" si="1"/>
        <v>0.39663701795155493</v>
      </c>
      <c r="E93" s="55">
        <f t="shared" si="2"/>
        <v>0.18051918530728583</v>
      </c>
      <c r="F93" s="55">
        <f t="shared" si="3"/>
        <v>8.4126205155172315E-2</v>
      </c>
      <c r="G93" s="56">
        <f t="shared" si="4"/>
        <v>3.2836653569744495E-2</v>
      </c>
    </row>
    <row r="94" spans="2:7" x14ac:dyDescent="0.2">
      <c r="B94" s="42">
        <v>51</v>
      </c>
      <c r="C94" s="55">
        <f t="shared" si="0"/>
        <v>0</v>
      </c>
      <c r="D94" s="55">
        <f t="shared" si="1"/>
        <v>0.40385819352157232</v>
      </c>
      <c r="E94" s="55">
        <f t="shared" si="2"/>
        <v>0.19117778461403312</v>
      </c>
      <c r="F94" s="55">
        <f t="shared" si="3"/>
        <v>9.4758301383668794E-2</v>
      </c>
      <c r="G94" s="56">
        <f t="shared" si="4"/>
        <v>4.3035250793028793E-2</v>
      </c>
    </row>
    <row r="95" spans="2:7" x14ac:dyDescent="0.2">
      <c r="B95" s="42">
        <v>52</v>
      </c>
      <c r="C95" s="55">
        <f t="shared" si="0"/>
        <v>0</v>
      </c>
      <c r="D95" s="55">
        <f t="shared" si="1"/>
        <v>0.4109417147109079</v>
      </c>
      <c r="E95" s="55">
        <f t="shared" si="2"/>
        <v>0.20167221630131402</v>
      </c>
      <c r="F95" s="55">
        <f t="shared" si="3"/>
        <v>0.10523651305662775</v>
      </c>
      <c r="G95" s="56">
        <f t="shared" si="4"/>
        <v>5.3090395584350351E-2</v>
      </c>
    </row>
    <row r="96" spans="2:7" x14ac:dyDescent="0.2">
      <c r="B96" s="42">
        <v>53</v>
      </c>
      <c r="C96" s="55">
        <f t="shared" si="0"/>
        <v>0</v>
      </c>
      <c r="D96" s="55">
        <f t="shared" si="1"/>
        <v>0.41788839820785956</v>
      </c>
      <c r="E96" s="55">
        <f t="shared" si="2"/>
        <v>0.21200339424374012</v>
      </c>
      <c r="F96" s="55">
        <f t="shared" si="3"/>
        <v>0.11556167507932424</v>
      </c>
      <c r="G96" s="56">
        <f t="shared" si="4"/>
        <v>6.3002856191402279E-2</v>
      </c>
    </row>
    <row r="97" spans="2:7" x14ac:dyDescent="0.2">
      <c r="B97" s="42">
        <v>54</v>
      </c>
      <c r="C97" s="55">
        <f t="shared" si="0"/>
        <v>0</v>
      </c>
      <c r="D97" s="55">
        <f t="shared" si="1"/>
        <v>0.42469906078125363</v>
      </c>
      <c r="E97" s="55">
        <f t="shared" si="2"/>
        <v>0.22217223240509726</v>
      </c>
      <c r="F97" s="55">
        <f t="shared" si="3"/>
        <v>0.12573462243756639</v>
      </c>
      <c r="G97" s="56">
        <f t="shared" si="4"/>
        <v>7.2773400937952842E-2</v>
      </c>
    </row>
    <row r="98" spans="2:7" x14ac:dyDescent="0.2">
      <c r="B98" s="42">
        <v>55</v>
      </c>
      <c r="C98" s="55">
        <f t="shared" si="0"/>
        <v>0</v>
      </c>
      <c r="D98" s="55">
        <f t="shared" si="1"/>
        <v>0.43137451927894455</v>
      </c>
      <c r="E98" s="55">
        <f t="shared" si="2"/>
        <v>0.23217964483668538</v>
      </c>
      <c r="F98" s="55">
        <f t="shared" si="3"/>
        <v>0.13575619019619387</v>
      </c>
      <c r="G98" s="56">
        <f t="shared" si="4"/>
        <v>8.2402798222428714E-2</v>
      </c>
    </row>
    <row r="99" spans="2:7" x14ac:dyDescent="0.2">
      <c r="B99" s="42">
        <v>56</v>
      </c>
      <c r="C99" s="55">
        <f t="shared" si="0"/>
        <v>0</v>
      </c>
      <c r="D99" s="55">
        <f t="shared" si="1"/>
        <v>0.43791559062631547</v>
      </c>
      <c r="E99" s="55">
        <f t="shared" si="2"/>
        <v>0.24202654567565907</v>
      </c>
      <c r="F99" s="55">
        <f t="shared" si="3"/>
        <v>0.14562721349757968</v>
      </c>
      <c r="G99" s="56">
        <f t="shared" si="4"/>
        <v>9.1891816516495278E-2</v>
      </c>
    </row>
    <row r="100" spans="2:7" x14ac:dyDescent="0.2">
      <c r="B100" s="42">
        <v>57</v>
      </c>
      <c r="C100" s="55">
        <f t="shared" si="0"/>
        <v>0</v>
      </c>
      <c r="D100" s="55">
        <f t="shared" si="1"/>
        <v>0.4443230918247798</v>
      </c>
      <c r="E100" s="55">
        <f t="shared" si="2"/>
        <v>0.25171384914336603</v>
      </c>
      <c r="F100" s="55">
        <f t="shared" si="3"/>
        <v>0.15534852756013059</v>
      </c>
      <c r="G100" s="56">
        <f t="shared" si="4"/>
        <v>0.10124122436364451</v>
      </c>
    </row>
    <row r="101" spans="2:7" x14ac:dyDescent="0.2">
      <c r="B101" s="42">
        <v>58</v>
      </c>
      <c r="C101" s="55">
        <f t="shared" si="0"/>
        <v>0</v>
      </c>
      <c r="D101" s="55">
        <f t="shared" si="1"/>
        <v>0.45059783995028052</v>
      </c>
      <c r="E101" s="55">
        <f t="shared" si="2"/>
        <v>0.26124246954368807</v>
      </c>
      <c r="F101" s="55">
        <f t="shared" si="3"/>
        <v>0.1649209676767863</v>
      </c>
      <c r="G101" s="56">
        <f t="shared" si="4"/>
        <v>0.11045179037777408</v>
      </c>
    </row>
    <row r="102" spans="2:7" x14ac:dyDescent="0.2">
      <c r="B102" s="42">
        <v>59</v>
      </c>
      <c r="C102" s="55">
        <f t="shared" si="0"/>
        <v>0</v>
      </c>
      <c r="D102" s="55">
        <f t="shared" si="1"/>
        <v>0.45674065215179305</v>
      </c>
      <c r="E102" s="55">
        <f t="shared" si="2"/>
        <v>0.27061332126138132</v>
      </c>
      <c r="F102" s="55">
        <f t="shared" si="3"/>
        <v>0.1743453692135207</v>
      </c>
      <c r="G102" s="56">
        <f t="shared" si="4"/>
        <v>0.11952428324177264</v>
      </c>
    </row>
    <row r="103" spans="2:7" x14ac:dyDescent="0.2">
      <c r="B103" s="42">
        <v>60</v>
      </c>
      <c r="C103" s="55">
        <f t="shared" si="0"/>
        <v>0</v>
      </c>
      <c r="D103" s="55">
        <f t="shared" si="1"/>
        <v>0.46275234564982359</v>
      </c>
      <c r="E103" s="55">
        <f t="shared" si="2"/>
        <v>0.27982731876041611</v>
      </c>
      <c r="F103" s="55">
        <f t="shared" si="3"/>
        <v>0.18362256760784113</v>
      </c>
      <c r="G103" s="56">
        <f t="shared" si="4"/>
        <v>0.12845947170610322</v>
      </c>
    </row>
    <row r="104" spans="2:7" x14ac:dyDescent="0.2">
      <c r="B104" s="42">
        <v>61</v>
      </c>
      <c r="C104" s="55">
        <f t="shared" si="0"/>
        <v>0</v>
      </c>
      <c r="D104" s="55">
        <f t="shared" si="1"/>
        <v>0.46863373773491235</v>
      </c>
      <c r="E104" s="55">
        <f t="shared" si="2"/>
        <v>0.28888537658231594</v>
      </c>
      <c r="F104" s="55">
        <f t="shared" si="3"/>
        <v>0.19275339836729111</v>
      </c>
      <c r="G104" s="56">
        <f t="shared" si="4"/>
        <v>0.13725812458738568</v>
      </c>
    </row>
    <row r="105" spans="2:7" x14ac:dyDescent="0.2">
      <c r="B105" s="42">
        <v>62</v>
      </c>
      <c r="C105" s="55">
        <f t="shared" si="0"/>
        <v>0</v>
      </c>
      <c r="D105" s="55">
        <f t="shared" si="1"/>
        <v>0.47438564576613179</v>
      </c>
      <c r="E105" s="55">
        <f t="shared" si="2"/>
        <v>0.29778840934449996</v>
      </c>
      <c r="F105" s="55">
        <f t="shared" si="3"/>
        <v>0.2017386970679487</v>
      </c>
      <c r="G105" s="56">
        <f t="shared" si="4"/>
        <v>0.1459210107669813</v>
      </c>
    </row>
    <row r="106" spans="2:7" x14ac:dyDescent="0.2">
      <c r="B106" s="42">
        <v>63</v>
      </c>
      <c r="C106" s="55">
        <f t="shared" si="0"/>
        <v>5.0146013446881127E-3</v>
      </c>
      <c r="D106" s="55">
        <f t="shared" si="1"/>
        <v>0.48000888716959139</v>
      </c>
      <c r="E106" s="55">
        <f t="shared" si="2"/>
        <v>0.30653733173862152</v>
      </c>
      <c r="F106" s="55">
        <f t="shared" si="3"/>
        <v>0.21057929935292805</v>
      </c>
      <c r="G106" s="56">
        <f t="shared" si="4"/>
        <v>0.15444889918957577</v>
      </c>
    </row>
    <row r="107" spans="2:7" x14ac:dyDescent="0.2">
      <c r="B107" s="42">
        <v>64</v>
      </c>
      <c r="C107" s="55">
        <f t="shared" si="0"/>
        <v>1.469932869727426E-2</v>
      </c>
      <c r="D107" s="55">
        <f t="shared" si="1"/>
        <v>0.48550427943693586</v>
      </c>
      <c r="E107" s="55">
        <f t="shared" si="2"/>
        <v>0.31513305852891088</v>
      </c>
      <c r="F107" s="55">
        <f t="shared" si="3"/>
        <v>0.21927604093088082</v>
      </c>
      <c r="G107" s="56">
        <f t="shared" si="4"/>
        <v>0.16284255886176369</v>
      </c>
    </row>
    <row r="108" spans="2:7" x14ac:dyDescent="0.2">
      <c r="B108" s="42">
        <v>65</v>
      </c>
      <c r="C108" s="55">
        <f t="shared" ref="C108:C171" si="5">IF((-2.015732+(-0.494627*EquationCR)+(0.410176*EquationHDR)+(0.000016739*EquationRHA)+(0.011045*EquationAFC)+(0.022439*EquationSemenCost)+(0.000472*EquationMatureWeight)+(0.005002*LOG(EquationVetCosts))+(-0.000439*EquationVetCosts)+(-0.492759*(LOG(EquationVWP)))+(0.004033*EquationVWP)+(-0.000056845*B108^2)+(0.016499*B108)+(0.007687*EquationMilkPrice)+(0.020093*EquationFeedPrice)+(-0.000679*EquationReplacementPrice)+(1.081435*EquationCullCost)+(0.000379*EquationDIMDNB)+(0.000004823*(EquationCR*B108^2))+(0.00000031*(EquationHDR*B108^2))+(-0.000000000158*(EquationRHA*B108^2))+(-0.000000132*(EquationAFC*B108^2))+(-0.0000000884*(EquationSemenCost*B108^2))+(-0.00000000533*(EquationMatureWeight*B108^2))+(0.000000005*(EquationVetCosts*B108^2))+(0.000007795*(LOG(EquationVWP)*B108^2))+(-0.0000000584*(EquationVWP*B108^2))+(0.0000000614*(B108^2*B108))+(-0.000000336*(B108^2*EquationFeedPrice))+(0.000000009*(B108^2*EquationReplacementPrice))+(-0.000013213*(B108^2*EquationCullCost))+(-0.00000000389*(B108^2*EquationDIMDNB)))&gt;0, (-2.015732+(-0.494627*EquationCR)+(0.410176*EquationHDR)+(0.000016739*EquationRHA)+(0.011045*EquationAFC)+(0.022439*EquationSemenCost)+(0.000472*EquationMatureWeight)+(0.005002*LOG(EquationVetCosts))+(-0.000439*EquationVetCosts)+(-0.492759*(LOG(EquationVWP)))+(0.004033*EquationVWP)+(-0.000056845*B108^2)+(0.016499*B108)+(0.007687*EquationMilkPrice)+(0.020093*EquationFeedPrice)+(-0.000679*EquationReplacementPrice)+(1.081435*EquationCullCost)+(0.000379*EquationDIMDNB)+(0.000004823*(EquationCR*B108^2))+(0.00000031*(EquationHDR*B108^2))+(-0.000000000158*(EquationRHA*B108^2))+(-0.000000132*(EquationAFC*B108^2))+(-0.0000000884*(EquationSemenCost*B108^2))+(-0.00000000533*(EquationMatureWeight*B108^2))+(0.000000005*(EquationVetCosts*B108^2))+(0.000007795*(LOG(EquationVWP)*B108^2))+(-0.0000000584*(EquationVWP*B108^2))+(0.0000000614*(B108^2*B108))+(-0.000000336*(B108^2*EquationFeedPrice))+(0.000000009*(B108^2*EquationReplacementPrice))+(-0.000013213*(B108^2*EquationCullCost))+(-0.00000000389*(B108^2*EquationDIMDNB))), 0)</f>
        <v>2.4288625327853801E-2</v>
      </c>
      <c r="D108" s="55">
        <f t="shared" ref="D108:D171" si="6">IF((-1.870102+(0.51187*(EquationCR))+(1.033374*(EquationHDR))+(0.000011344*(EquationRHA))+(-0.000138*(EquationAFC))+(0.01358*(D150))+(-0.000072752*(EquationMatureWeight))+(-0.046035*(LOG(EquationVetCosts)))+(0.000451*(EquationVetCosts))+(0.512031*(LOG(EquationVWP)))+(-0.006352*(EquationVWP))+(-0.000079212*(B108^2))+(0.015118*(B108))+(0.022341*(EquationMilkPrice))+(-0.022641*(EquationFeedPrice))+(0.000247*(EquationReplacementPrice))+(-0.184557*(EquationCullCost))+(-0.000542*(EquationDIMDNB))+(-0.000004986*(EquationHDR*B108^2))+(-0.000000000147*(EquationRHA*B108^2))+(-0.0000000903*(D150*B108^2))+(-0.000000000856*(EquationMatureWeight*B108^2))+(0.000000134*(B108^2*B108))+(-0.000000149*(B108^2*EquationMilkPrice))+(0.00000000264*(B108^2*EquationDIMDNB)))&gt;0, (-1.870102+(0.51187*(EquationCR))+(1.033374*(EquationHDR))+(0.000011344*(EquationRHA))+(-0.000138*(EquationAFC))+(0.01358*(D150))+(-0.000072752*(EquationMatureWeight))+(-0.046035*(LOG(EquationVetCosts)))+(0.000451*(EquationVetCosts))+(0.512031*(LOG(EquationVWP)))+(-0.006352*(EquationVWP))+(-0.000079212*(B108^2))+(0.015118*(B108))+(0.022341*(EquationMilkPrice))+(-0.022641*(EquationFeedPrice))+(0.000247*(EquationReplacementPrice))+(-0.184557*(EquationCullCost))+(-0.000542*(EquationDIMDNB))+(-0.000004986*(EquationHDR*B108^2))+(-0.000000000147*(EquationRHA*B108^2))+(-0.0000000903*(D150*B108^2))+(-0.000000000856*(EquationMatureWeight*B108^2))+(0.000000134*(B108^2*B108))+(-0.000000149*(B108^2*EquationMilkPrice))+(0.00000000264*(B108^2*EquationDIMDNB))), 0)</f>
        <v>0.4908726401238469</v>
      </c>
      <c r="E108" s="55">
        <f t="shared" ref="E108:E171" si="7">IF((-2.51389+(0.253043*(EquationCR))+(0.791564*(EquationHDR))+(0.000017482*(EquationRHA))+(0.000958*(EquationAFC))+(0.014823*(D150))+(0.00003361*(EquationMatureWeight))+(0.044008*(LOG(EquationVetCosts)))+(-0.000161*(EquationVetCosts))+(0.375409*(LOG(EquationVWP)))+(-0.004875*(EquationVWP))+(-0.000095702*(B108^2))+(0.02001*(B108))+(0.039073*(EquationMilkPrice))+(-0.018836*(EquationFeedPrice))+(0.000102*(EquationReplacementPrice))+(-0.124297*(EquationCullCost))+(-0.000511*(EquationDIMDNB))+(0.00000253*(EquationCR*B108^2))+(-0.000002589*(EquationHDR*B108^2))+(-0.000000000136*(EquationRHA*B108^2))+(-0.0000001*(D150*B108^2))+(-0.00000000108*(EquationMatureWeight*B108^2))+(0.00000015*(B108^2*B108))+(-0.000000215*(B108^2*EquationMilkPrice))+(0.00000000251*(B108^2*EquationDIMDNB)))&gt;0, (-2.51389+(0.253043*(EquationCR))+(0.791564*(EquationHDR))+(0.000017482*(EquationRHA))+(0.000958*(EquationAFC))+(0.014823*(D150))+(0.00003361*(EquationMatureWeight))+(0.044008*(LOG(EquationVetCosts)))+(-0.000161*(EquationVetCosts))+(0.375409*(LOG(EquationVWP)))+(-0.004875*(EquationVWP))+(-0.000095702*(B108^2))+(0.02001*(B108))+(0.039073*(EquationMilkPrice))+(-0.018836*(EquationFeedPrice))+(0.000102*(EquationReplacementPrice))+(-0.124297*(EquationCullCost))+(-0.000511*(EquationDIMDNB))+(0.00000253*(EquationCR*B108^2))+(-0.000002589*(EquationHDR*B108^2))+(-0.000000000136*(EquationRHA*B108^2))+(-0.0000001*(D150*B108^2))+(-0.00000000108*(EquationMatureWeight*B108^2))+(0.00000015*(B108^2*B108))+(-0.000000215*(B108^2*EquationMilkPrice))+(0.00000000251*(B108^2*EquationDIMDNB))), 0)</f>
        <v>0.32357650455051296</v>
      </c>
      <c r="F108" s="55">
        <f t="shared" ref="F108:F171" si="8">IF((-1.892738+(0.137703*(EquationCR))+(0.669836*(EquationHDR))+(0.0000175*(EquationRHA))+(0.000161*(EquationAFC))+(0.013845*(D150))+(0.000016727*(EquationMatureWeight))+(-0.015935*(LOG(EquationVetCosts)))+(0.000118*(EquationVetCosts))+(0.160623*(LOG(EquationVWP)))+(-0.003008*(EquationVWP))+(-0.000090785*(B108^2))+(0.01937*(B108))+(0.020762*(EquationMilkPrice))+(-0.019043*(EquationFeedPrice))+(0.00001449*(EquationReplacementPrice))+(0.175818*(EquationCullCost))+(-0.000295*(EquationDIMDNB))+(0.000002704*(EquationCR*B108^2))+(-0.000001916*(EquationHDR*B108^2))+(-0.000000000127*(EquationRHA*B108^2))+(-0.0000000903*(D150*B108^2))+(-0.000000000771*(EquationMatureWeight*B108^2))+(0.000000137*(B108^2*B108))+(-0.00000257*(B108^2*EquationCullCost)))&gt;0, (-1.892738+(0.137703*(EquationCR))+(0.669836*(EquationHDR))+(0.0000175*(EquationRHA))+(0.000161*(EquationAFC))+(0.013845*(D150))+(0.000016727*(EquationMatureWeight))+(-0.015935*(LOG(EquationVetCosts)))+(0.000118*(EquationVetCosts))+(0.160623*(LOG(EquationVWP)))+(-0.003008*(EquationVWP))+(-0.000090785*(B108^2))+(0.01937*(B108))+(0.020762*(EquationMilkPrice))+(-0.019043*(EquationFeedPrice))+(0.00001449*(EquationReplacementPrice))+(0.175818*(EquationCullCost))+(-0.000295*(EquationDIMDNB))+(0.000002704*(EquationCR*B108^2))+(-0.000001916*(EquationHDR*B108^2))+(-0.000000000127*(EquationRHA*B108^2))+(-0.0000000903*(D150*B108^2))+(-0.000000000771*(EquationMatureWeight*B108^2))+(0.000000137*(B108^2*B108))+(-0.00000257*(B108^2*EquationCullCost))), 0)</f>
        <v>0.22782975757449583</v>
      </c>
      <c r="G108" s="56">
        <f t="shared" ref="G108:G171" si="9">IF((-1.860553+(0.112009*(EquationCR))+(0.5932*(EquationHDR))+(0.000015682*(EquationRHA))+(0.000842*(EquationAFC))+(0.013148*(D150))+(0.000054807*(EquationMatureWeight))+(-0.025351*(LOG(EquationVetCosts)))+(0.0000512*(EquationVetCosts))+(0.087616*(LOG(EquationVWP)))+(-0.00202*(EquationVWP))+(-0.000084247*(B108^2))+(0.018329*(B108))+(0.018516*(EquationMilkPrice))+(0.0064*(EquationFeedPrice))+(0.000011343*(EquationReplacementPrice))+(0.013031*(EquationCullCost))+(-0.000245*(EquationDIMDNB))+(0.000002399*(EquationCR*B108^2))+(-0.000001548*(EquationHDR*B108^2))+(-0.000000000112*(EquationRHA*B108^2))+(-0.0000000853*(D150*B108^2))+(-0.000000000948*(EquationMatureWeight*B108^2))+(0.000000302*(LOG(EquationVetCosts)*B108^2))+(-0.00000000421*(EquationVWP*B108^2))+(0.000000126*(B108^2*B108))+(-0.000000254*(B108^2*EquationFeedPrice)))&gt;0, (-1.860553+(0.112009*(EquationCR))+(0.5932*(EquationHDR))+(0.000015682*(EquationRHA))+(0.000842*(EquationAFC))+(0.013148*(D150))+(0.000054807*(EquationMatureWeight))+(-0.025351*(LOG(EquationVetCosts)))+(0.0000512*(EquationVetCosts))+(0.087616*(LOG(EquationVWP)))+(-0.00202*(EquationVWP))+(-0.000084247*(B108^2))+(0.018329*(B108))+(0.018516*(EquationMilkPrice))+(0.0064*(EquationFeedPrice))+(0.000011343*(EquationReplacementPrice))+(0.013031*(EquationCullCost))+(-0.000245*(EquationDIMDNB))+(0.000002399*(EquationCR*B108^2))+(-0.000001548*(EquationHDR*B108^2))+(-0.000000000112*(EquationRHA*B108^2))+(-0.0000000853*(D150*B108^2))+(-0.000000000948*(EquationMatureWeight*B108^2))+(0.000000302*(LOG(EquationVetCosts)*B108^2))+(-0.00000000421*(EquationVWP*B108^2))+(0.000000126*(B108^2*B108))+(-0.000000254*(B108^2*EquationFeedPrice))), 0)</f>
        <v>0.17110275885062989</v>
      </c>
    </row>
    <row r="109" spans="2:7" x14ac:dyDescent="0.2">
      <c r="B109" s="42">
        <v>66</v>
      </c>
      <c r="C109" s="55">
        <f t="shared" si="5"/>
        <v>3.3782859636426799E-2</v>
      </c>
      <c r="D109" s="55">
        <f t="shared" si="6"/>
        <v>0.49611478684854504</v>
      </c>
      <c r="E109" s="55">
        <f t="shared" si="7"/>
        <v>0.33186858470782815</v>
      </c>
      <c r="F109" s="55">
        <f t="shared" si="8"/>
        <v>0.23624128511900058</v>
      </c>
      <c r="G109" s="56">
        <f t="shared" si="9"/>
        <v>0.17923026828233626</v>
      </c>
    </row>
    <row r="110" spans="2:7" x14ac:dyDescent="0.2">
      <c r="B110" s="42">
        <v>67</v>
      </c>
      <c r="C110" s="55">
        <f t="shared" si="5"/>
        <v>4.31824000229932E-2</v>
      </c>
      <c r="D110" s="55">
        <f t="shared" si="6"/>
        <v>0.50123153729029091</v>
      </c>
      <c r="E110" s="55">
        <f t="shared" si="7"/>
        <v>0.34001021397285719</v>
      </c>
      <c r="F110" s="55">
        <f t="shared" si="8"/>
        <v>0.2445114594606623</v>
      </c>
      <c r="G110" s="56">
        <f t="shared" si="9"/>
        <v>0.1872258563407041</v>
      </c>
    </row>
    <row r="111" spans="2:7" x14ac:dyDescent="0.2">
      <c r="B111" s="42">
        <v>68</v>
      </c>
      <c r="C111" s="55">
        <f t="shared" si="5"/>
        <v>5.2487614887553019E-2</v>
      </c>
      <c r="D111" s="55">
        <f t="shared" si="6"/>
        <v>0.50622370918788806</v>
      </c>
      <c r="E111" s="55">
        <f t="shared" si="7"/>
        <v>0.34800230738353727</v>
      </c>
      <c r="F111" s="55">
        <f t="shared" si="8"/>
        <v>0.25264111655528909</v>
      </c>
      <c r="G111" s="56">
        <f t="shared" si="9"/>
        <v>0.19509029226579905</v>
      </c>
    </row>
    <row r="112" spans="2:7" x14ac:dyDescent="0.2">
      <c r="B112" s="42">
        <v>69</v>
      </c>
      <c r="C112" s="55">
        <f t="shared" si="5"/>
        <v>6.1698872630106774E-2</v>
      </c>
      <c r="D112" s="55">
        <f t="shared" si="6"/>
        <v>0.51109212033818263</v>
      </c>
      <c r="E112" s="55">
        <f t="shared" si="7"/>
        <v>0.35584578004208595</v>
      </c>
      <c r="F112" s="55">
        <f t="shared" si="8"/>
        <v>0.26063109241673194</v>
      </c>
      <c r="G112" s="56">
        <f t="shared" si="9"/>
        <v>0.20282434535251498</v>
      </c>
    </row>
    <row r="113" spans="2:7" x14ac:dyDescent="0.2">
      <c r="B113" s="42">
        <v>70</v>
      </c>
      <c r="C113" s="55">
        <f t="shared" si="5"/>
        <v>7.0816541650653667E-2</v>
      </c>
      <c r="D113" s="55">
        <f t="shared" si="6"/>
        <v>0.5158375885945663</v>
      </c>
      <c r="E113" s="55">
        <f t="shared" si="7"/>
        <v>0.36354154711334208</v>
      </c>
      <c r="F113" s="55">
        <f t="shared" si="8"/>
        <v>0.26848222311538578</v>
      </c>
      <c r="G113" s="56">
        <f t="shared" si="9"/>
        <v>0.21042878494915759</v>
      </c>
    </row>
    <row r="114" spans="2:7" x14ac:dyDescent="0.2">
      <c r="B114" s="42">
        <v>71</v>
      </c>
      <c r="C114" s="55">
        <f t="shared" si="5"/>
        <v>7.9840990349194021E-2</v>
      </c>
      <c r="D114" s="55">
        <f t="shared" si="6"/>
        <v>0.52046093186547826</v>
      </c>
      <c r="E114" s="55">
        <f t="shared" si="7"/>
        <v>0.37109052382310542</v>
      </c>
      <c r="F114" s="55">
        <f t="shared" si="8"/>
        <v>0.27619534477668983</v>
      </c>
      <c r="G114" s="56">
        <f t="shared" si="9"/>
        <v>0.21790438045602978</v>
      </c>
    </row>
    <row r="115" spans="2:7" x14ac:dyDescent="0.2">
      <c r="B115" s="42">
        <v>72</v>
      </c>
      <c r="C115" s="55">
        <f t="shared" si="5"/>
        <v>8.8772587125727803E-2</v>
      </c>
      <c r="D115" s="55">
        <f t="shared" si="6"/>
        <v>0.52496296811290744</v>
      </c>
      <c r="E115" s="55">
        <f t="shared" si="7"/>
        <v>0.37849362545648091</v>
      </c>
      <c r="F115" s="55">
        <f t="shared" si="8"/>
        <v>0.28377129357963105</v>
      </c>
      <c r="G115" s="56">
        <f t="shared" si="9"/>
        <v>0.22525190132401571</v>
      </c>
    </row>
    <row r="116" spans="2:7" x14ac:dyDescent="0.2">
      <c r="B116" s="42">
        <v>73</v>
      </c>
      <c r="C116" s="55">
        <f t="shared" si="5"/>
        <v>9.7611700380255184E-2</v>
      </c>
      <c r="D116" s="55">
        <f t="shared" si="6"/>
        <v>0.52934451535089377</v>
      </c>
      <c r="E116" s="55">
        <f t="shared" si="7"/>
        <v>0.38575176735621775</v>
      </c>
      <c r="F116" s="55">
        <f t="shared" si="8"/>
        <v>0.29121090575524489</v>
      </c>
      <c r="G116" s="56">
        <f t="shared" si="9"/>
        <v>0.2324721170531662</v>
      </c>
    </row>
    <row r="117" spans="2:7" x14ac:dyDescent="0.2">
      <c r="B117" s="42">
        <v>74</v>
      </c>
      <c r="C117" s="55">
        <f t="shared" si="5"/>
        <v>0.10635869851277605</v>
      </c>
      <c r="D117" s="55">
        <f t="shared" si="6"/>
        <v>0.53360639164403267</v>
      </c>
      <c r="E117" s="55">
        <f t="shared" si="7"/>
        <v>0.39286586492105269</v>
      </c>
      <c r="F117" s="55">
        <f t="shared" si="8"/>
        <v>0.29851501758511889</v>
      </c>
      <c r="G117" s="56">
        <f t="shared" si="9"/>
        <v>0.23956579719128274</v>
      </c>
    </row>
    <row r="118" spans="2:7" x14ac:dyDescent="0.2">
      <c r="B118" s="42">
        <v>75</v>
      </c>
      <c r="C118" s="55">
        <f t="shared" si="5"/>
        <v>0.11501394992329053</v>
      </c>
      <c r="D118" s="55">
        <f t="shared" si="6"/>
        <v>0.53774941510597396</v>
      </c>
      <c r="E118" s="55">
        <f t="shared" si="7"/>
        <v>0.39983683360405231</v>
      </c>
      <c r="F118" s="55">
        <f t="shared" si="8"/>
        <v>0.30568446539989225</v>
      </c>
      <c r="G118" s="56">
        <f t="shared" si="9"/>
        <v>0.24653371133250299</v>
      </c>
    </row>
    <row r="119" spans="2:7" x14ac:dyDescent="0.2">
      <c r="B119" s="42">
        <v>76</v>
      </c>
      <c r="C119" s="55">
        <f t="shared" si="5"/>
        <v>0.12357782301179841</v>
      </c>
      <c r="D119" s="55">
        <f t="shared" si="6"/>
        <v>0.54177440389792886</v>
      </c>
      <c r="E119" s="55">
        <f t="shared" si="7"/>
        <v>0.40666558891095361</v>
      </c>
      <c r="F119" s="55">
        <f t="shared" si="8"/>
        <v>0.31272008557775927</v>
      </c>
      <c r="G119" s="56">
        <f t="shared" si="9"/>
        <v>0.25337662911588471</v>
      </c>
    </row>
    <row r="120" spans="2:7" x14ac:dyDescent="0.2">
      <c r="B120" s="42">
        <v>77</v>
      </c>
      <c r="C120" s="55">
        <f t="shared" si="5"/>
        <v>0.13205068617829957</v>
      </c>
      <c r="D120" s="55">
        <f t="shared" si="6"/>
        <v>0.54568217622716975</v>
      </c>
      <c r="E120" s="55">
        <f t="shared" si="7"/>
        <v>0.41335304639850773</v>
      </c>
      <c r="F120" s="55">
        <f t="shared" si="8"/>
        <v>0.31962271454297353</v>
      </c>
      <c r="G120" s="56">
        <f t="shared" si="9"/>
        <v>0.26009532022399401</v>
      </c>
    </row>
    <row r="121" spans="2:7" x14ac:dyDescent="0.2">
      <c r="B121" s="42">
        <v>78</v>
      </c>
      <c r="C121" s="55">
        <f t="shared" si="5"/>
        <v>0.1404329078227943</v>
      </c>
      <c r="D121" s="55">
        <f t="shared" si="6"/>
        <v>0.5494735503455348</v>
      </c>
      <c r="E121" s="55">
        <f t="shared" si="7"/>
        <v>0.4199001216728232</v>
      </c>
      <c r="F121" s="55">
        <f t="shared" si="8"/>
        <v>0.32639318876434842</v>
      </c>
      <c r="G121" s="56">
        <f t="shared" si="9"/>
        <v>0.26669055438148659</v>
      </c>
    </row>
    <row r="122" spans="2:7" x14ac:dyDescent="0.2">
      <c r="B122" s="42">
        <v>79</v>
      </c>
      <c r="C122" s="55">
        <f t="shared" si="5"/>
        <v>0.14872485634528254</v>
      </c>
      <c r="D122" s="55">
        <f t="shared" si="6"/>
        <v>0.55314934454793074</v>
      </c>
      <c r="E122" s="55">
        <f t="shared" si="7"/>
        <v>0.4263077303877057</v>
      </c>
      <c r="F122" s="55">
        <f t="shared" si="8"/>
        <v>0.33303234475376031</v>
      </c>
      <c r="G122" s="56">
        <f t="shared" si="9"/>
        <v>0.27316310135369765</v>
      </c>
    </row>
    <row r="123" spans="2:7" x14ac:dyDescent="0.2">
      <c r="B123" s="42">
        <v>80</v>
      </c>
      <c r="C123" s="55">
        <f t="shared" si="5"/>
        <v>0.15692690014576433</v>
      </c>
      <c r="D123" s="55">
        <f t="shared" si="6"/>
        <v>0.55671037717083494</v>
      </c>
      <c r="E123" s="55">
        <f t="shared" si="7"/>
        <v>0.43257678824300527</v>
      </c>
      <c r="F123" s="55">
        <f t="shared" si="8"/>
        <v>0.33954101906465189</v>
      </c>
      <c r="G123" s="56">
        <f t="shared" si="9"/>
        <v>0.27951373094522419</v>
      </c>
    </row>
    <row r="124" spans="2:7" x14ac:dyDescent="0.2">
      <c r="B124" s="42">
        <v>81</v>
      </c>
      <c r="C124" s="55">
        <f t="shared" si="5"/>
        <v>0.16503940762423963</v>
      </c>
      <c r="D124" s="55">
        <f t="shared" si="6"/>
        <v>0.56015746659080223</v>
      </c>
      <c r="E124" s="55">
        <f t="shared" si="7"/>
        <v>0.43870821098295515</v>
      </c>
      <c r="F124" s="55">
        <f t="shared" si="8"/>
        <v>0.34592004829053585</v>
      </c>
      <c r="G124" s="56">
        <f t="shared" si="9"/>
        <v>0.28574321299851352</v>
      </c>
    </row>
    <row r="125" spans="2:7" x14ac:dyDescent="0.2">
      <c r="B125" s="42">
        <v>82</v>
      </c>
      <c r="C125" s="55">
        <f t="shared" si="5"/>
        <v>0.1730627471807083</v>
      </c>
      <c r="D125" s="55">
        <f t="shared" si="6"/>
        <v>0.56349143122296541</v>
      </c>
      <c r="E125" s="55">
        <f t="shared" si="7"/>
        <v>0.44470291439451815</v>
      </c>
      <c r="F125" s="55">
        <f t="shared" si="8"/>
        <v>0.35217026906349791</v>
      </c>
      <c r="G125" s="56">
        <f t="shared" si="9"/>
        <v>0.29185231739244799</v>
      </c>
    </row>
    <row r="126" spans="2:7" x14ac:dyDescent="0.2">
      <c r="B126" s="42">
        <v>83</v>
      </c>
      <c r="C126" s="55">
        <f t="shared" si="5"/>
        <v>0.18099728721517044</v>
      </c>
      <c r="D126" s="55">
        <f t="shared" si="6"/>
        <v>0.56671308951954147</v>
      </c>
      <c r="E126" s="55">
        <f t="shared" si="7"/>
        <v>0.4505618143057305</v>
      </c>
      <c r="F126" s="55">
        <f t="shared" si="8"/>
        <v>0.35829251805270046</v>
      </c>
      <c r="G126" s="56">
        <f t="shared" si="9"/>
        <v>0.29784181404093224</v>
      </c>
    </row>
    <row r="127" spans="2:7" x14ac:dyDescent="0.2">
      <c r="B127" s="42">
        <v>84</v>
      </c>
      <c r="C127" s="55">
        <f t="shared" si="5"/>
        <v>0.18884339612762591</v>
      </c>
      <c r="D127" s="55">
        <f t="shared" si="6"/>
        <v>0.56982325996833327</v>
      </c>
      <c r="E127" s="55">
        <f t="shared" si="7"/>
        <v>0.4562858265840421</v>
      </c>
      <c r="F127" s="55">
        <f t="shared" si="8"/>
        <v>0.36428763196288499</v>
      </c>
      <c r="G127" s="56">
        <f t="shared" si="9"/>
        <v>0.30371247289147785</v>
      </c>
    </row>
    <row r="128" spans="2:7" x14ac:dyDescent="0.2">
      <c r="B128" s="42">
        <v>85</v>
      </c>
      <c r="C128" s="55">
        <f t="shared" si="5"/>
        <v>0.19660144231807539</v>
      </c>
      <c r="D128" s="55">
        <f t="shared" si="6"/>
        <v>0.57282276109123742</v>
      </c>
      <c r="E128" s="55">
        <f t="shared" si="7"/>
        <v>0.46187586713466439</v>
      </c>
      <c r="F128" s="55">
        <f t="shared" si="8"/>
        <v>0.37015644753287769</v>
      </c>
      <c r="G128" s="56">
        <f t="shared" si="9"/>
        <v>0.30946506392379247</v>
      </c>
    </row>
    <row r="129" spans="2:7" x14ac:dyDescent="0.2">
      <c r="B129" s="42">
        <v>86</v>
      </c>
      <c r="C129" s="55">
        <f t="shared" si="5"/>
        <v>0.20427179418651803</v>
      </c>
      <c r="D129" s="55">
        <f t="shared" si="6"/>
        <v>0.57571241144274532</v>
      </c>
      <c r="E129" s="55">
        <f t="shared" si="7"/>
        <v>0.46733285189891305</v>
      </c>
      <c r="F129" s="55">
        <f t="shared" si="8"/>
        <v>0.37589980153409441</v>
      </c>
      <c r="G129" s="56">
        <f t="shared" si="9"/>
        <v>0.31510035714836532</v>
      </c>
    </row>
    <row r="130" spans="2:7" x14ac:dyDescent="0.2">
      <c r="B130" s="42">
        <v>87</v>
      </c>
      <c r="C130" s="55">
        <f t="shared" si="5"/>
        <v>0.21185482013295406</v>
      </c>
      <c r="D130" s="55">
        <f t="shared" si="6"/>
        <v>0.57849302960845073</v>
      </c>
      <c r="E130" s="55">
        <f t="shared" si="7"/>
        <v>0.47265769685255238</v>
      </c>
      <c r="F130" s="55">
        <f t="shared" si="8"/>
        <v>0.3815185307690423</v>
      </c>
      <c r="G130" s="56">
        <f t="shared" si="9"/>
        <v>0.32061912260505537</v>
      </c>
    </row>
    <row r="131" spans="2:7" x14ac:dyDescent="0.2">
      <c r="B131" s="42">
        <v>88</v>
      </c>
      <c r="C131" s="55">
        <f t="shared" si="5"/>
        <v>0.21935088855738372</v>
      </c>
      <c r="D131" s="55">
        <f t="shared" si="6"/>
        <v>0.58116543420355316</v>
      </c>
      <c r="E131" s="55">
        <f t="shared" si="7"/>
        <v>0.47785131800414082</v>
      </c>
      <c r="F131" s="55">
        <f t="shared" si="8"/>
        <v>0.38701347206982739</v>
      </c>
      <c r="G131" s="56">
        <f t="shared" si="9"/>
        <v>0.32602213036167743</v>
      </c>
    </row>
    <row r="132" spans="2:7" x14ac:dyDescent="0.2">
      <c r="B132" s="42">
        <v>89</v>
      </c>
      <c r="C132" s="55">
        <f t="shared" si="5"/>
        <v>0.22676036785980666</v>
      </c>
      <c r="D132" s="55">
        <f t="shared" si="6"/>
        <v>0.58373044387136441</v>
      </c>
      <c r="E132" s="55">
        <f t="shared" si="7"/>
        <v>0.48291463139337548</v>
      </c>
      <c r="F132" s="55">
        <f t="shared" si="8"/>
        <v>0.39238546229665761</v>
      </c>
      <c r="G132" s="56">
        <f t="shared" si="9"/>
        <v>0.33131015051259044</v>
      </c>
    </row>
    <row r="133" spans="2:7" x14ac:dyDescent="0.2">
      <c r="B133" s="42">
        <v>90</v>
      </c>
      <c r="C133" s="55">
        <f t="shared" si="5"/>
        <v>0.23408362644022315</v>
      </c>
      <c r="D133" s="55">
        <f t="shared" si="6"/>
        <v>0.58618887728181346</v>
      </c>
      <c r="E133" s="55">
        <f t="shared" si="7"/>
        <v>0.48784855308943798</v>
      </c>
      <c r="F133" s="55">
        <f t="shared" si="8"/>
        <v>0.39763533833634934</v>
      </c>
      <c r="G133" s="56">
        <f t="shared" si="9"/>
        <v>0.33648395317728619</v>
      </c>
    </row>
    <row r="134" spans="2:7" x14ac:dyDescent="0.2">
      <c r="B134" s="42">
        <v>91</v>
      </c>
      <c r="C134" s="55">
        <f t="shared" si="5"/>
        <v>0.24132103269863311</v>
      </c>
      <c r="D134" s="55">
        <f t="shared" si="6"/>
        <v>0.58854155312995093</v>
      </c>
      <c r="E134" s="55">
        <f t="shared" si="7"/>
        <v>0.49265399918933928</v>
      </c>
      <c r="F134" s="55">
        <f t="shared" si="8"/>
        <v>0.40276393710083142</v>
      </c>
      <c r="G134" s="56">
        <f t="shared" si="9"/>
        <v>0.34154430849897444</v>
      </c>
    </row>
    <row r="135" spans="2:7" x14ac:dyDescent="0.2">
      <c r="B135" s="42">
        <v>92</v>
      </c>
      <c r="C135" s="55">
        <f t="shared" si="5"/>
        <v>0.24847295503503669</v>
      </c>
      <c r="D135" s="55">
        <f t="shared" si="6"/>
        <v>0.59078929013445858</v>
      </c>
      <c r="E135" s="55">
        <f t="shared" si="7"/>
        <v>0.49733188581626586</v>
      </c>
      <c r="F135" s="55">
        <f t="shared" si="8"/>
        <v>0.4077720955256513</v>
      </c>
      <c r="G135" s="56">
        <f t="shared" si="9"/>
        <v>0.34649198664317526</v>
      </c>
    </row>
    <row r="136" spans="2:7" x14ac:dyDescent="0.2">
      <c r="B136" s="42">
        <v>93</v>
      </c>
      <c r="C136" s="55">
        <f t="shared" si="5"/>
        <v>0.25553976184943378</v>
      </c>
      <c r="D136" s="55">
        <f t="shared" si="6"/>
        <v>0.59293290703615231</v>
      </c>
      <c r="E136" s="55">
        <f t="shared" si="7"/>
        <v>0.50188312911792632</v>
      </c>
      <c r="F136" s="55">
        <f t="shared" si="8"/>
        <v>0.41266065056848167</v>
      </c>
      <c r="G136" s="56">
        <f t="shared" si="9"/>
        <v>0.35132775779630526</v>
      </c>
    </row>
    <row r="137" spans="2:7" x14ac:dyDescent="0.2">
      <c r="B137" s="42">
        <v>94</v>
      </c>
      <c r="C137" s="55">
        <f t="shared" si="5"/>
        <v>0.26252182154182419</v>
      </c>
      <c r="D137" s="55">
        <f t="shared" si="6"/>
        <v>0.59497322259648866</v>
      </c>
      <c r="E137" s="55">
        <f t="shared" si="7"/>
        <v>0.50630864526489716</v>
      </c>
      <c r="F137" s="55">
        <f t="shared" si="8"/>
        <v>0.41743043920762546</v>
      </c>
      <c r="G137" s="56">
        <f t="shared" si="9"/>
        <v>0.35605239216426476</v>
      </c>
    </row>
    <row r="138" spans="2:7" x14ac:dyDescent="0.2">
      <c r="B138" s="42">
        <v>95</v>
      </c>
      <c r="C138" s="55">
        <f t="shared" si="5"/>
        <v>0.26941950251220814</v>
      </c>
      <c r="D138" s="55">
        <f t="shared" si="6"/>
        <v>0.59691105559607549</v>
      </c>
      <c r="E138" s="55">
        <f t="shared" si="7"/>
        <v>0.51060935044897027</v>
      </c>
      <c r="F138" s="55">
        <f t="shared" si="8"/>
        <v>0.42208229844052308</v>
      </c>
      <c r="G138" s="56">
        <f t="shared" si="9"/>
        <v>0.36066665997103092</v>
      </c>
    </row>
    <row r="139" spans="2:7" x14ac:dyDescent="0.2">
      <c r="B139" s="42">
        <v>96</v>
      </c>
      <c r="C139" s="55">
        <f t="shared" si="5"/>
        <v>0.27623317316058554</v>
      </c>
      <c r="D139" s="55">
        <f t="shared" si="6"/>
        <v>0.59874722483317477</v>
      </c>
      <c r="E139" s="55">
        <f t="shared" si="7"/>
        <v>0.51478616088149898</v>
      </c>
      <c r="F139" s="55">
        <f t="shared" si="8"/>
        <v>0.42661706528225851</v>
      </c>
      <c r="G139" s="56">
        <f t="shared" si="9"/>
        <v>0.36517133145724245</v>
      </c>
    </row>
    <row r="140" spans="2:7" x14ac:dyDescent="0.2">
      <c r="B140" s="42">
        <v>97</v>
      </c>
      <c r="C140" s="55">
        <f t="shared" si="5"/>
        <v>0.28296320188695639</v>
      </c>
      <c r="D140" s="55">
        <f t="shared" si="6"/>
        <v>0.60048254912221155</v>
      </c>
      <c r="E140" s="55">
        <f t="shared" si="7"/>
        <v>0.51883999279174675</v>
      </c>
      <c r="F140" s="55">
        <f t="shared" si="8"/>
        <v>0.43103557676406712</v>
      </c>
      <c r="G140" s="56">
        <f t="shared" si="9"/>
        <v>0.36956717687879359</v>
      </c>
    </row>
    <row r="141" spans="2:7" x14ac:dyDescent="0.2">
      <c r="B141" s="42">
        <v>98</v>
      </c>
      <c r="C141" s="55">
        <f t="shared" si="5"/>
        <v>0.28960995709132098</v>
      </c>
      <c r="D141" s="55">
        <f t="shared" si="6"/>
        <v>0.60211784729228213</v>
      </c>
      <c r="E141" s="55">
        <f t="shared" si="7"/>
        <v>0.52277176242523238</v>
      </c>
      <c r="F141" s="55">
        <f t="shared" si="8"/>
        <v>0.43533866993184234</v>
      </c>
      <c r="G141" s="56">
        <f t="shared" si="9"/>
        <v>0.37385496650542038</v>
      </c>
    </row>
    <row r="142" spans="2:7" x14ac:dyDescent="0.2">
      <c r="B142" s="42">
        <v>99</v>
      </c>
      <c r="C142" s="55">
        <f t="shared" si="5"/>
        <v>0.29617380717367892</v>
      </c>
      <c r="D142" s="55">
        <f t="shared" si="6"/>
        <v>0.60365393818566115</v>
      </c>
      <c r="E142" s="55">
        <f t="shared" si="7"/>
        <v>0.5265823860420813</v>
      </c>
      <c r="F142" s="55">
        <f t="shared" si="8"/>
        <v>0.43952718184464251</v>
      </c>
      <c r="G142" s="56">
        <f t="shared" si="9"/>
        <v>0.37803547061929293</v>
      </c>
    </row>
    <row r="143" spans="2:7" x14ac:dyDescent="0.2">
      <c r="B143" s="42">
        <v>100</v>
      </c>
      <c r="C143" s="55">
        <f t="shared" si="5"/>
        <v>0.30265512053403004</v>
      </c>
      <c r="D143" s="55">
        <f t="shared" si="6"/>
        <v>0.60509164065631116</v>
      </c>
      <c r="E143" s="55">
        <f t="shared" si="7"/>
        <v>0.53027277991537181</v>
      </c>
      <c r="F143" s="55">
        <f t="shared" si="8"/>
        <v>0.44360194957320032</v>
      </c>
      <c r="G143" s="56">
        <f t="shared" si="9"/>
        <v>0.38210945951360403</v>
      </c>
    </row>
    <row r="144" spans="2:7" x14ac:dyDescent="0.2">
      <c r="B144" s="42">
        <v>101</v>
      </c>
      <c r="C144" s="55">
        <f t="shared" si="5"/>
        <v>0.30905426557237503</v>
      </c>
      <c r="D144" s="55">
        <f t="shared" si="6"/>
        <v>0.6064317735683884</v>
      </c>
      <c r="E144" s="55">
        <f t="shared" si="7"/>
        <v>0.53384386032948383</v>
      </c>
      <c r="F144" s="55">
        <f t="shared" si="8"/>
        <v>0.44756381019842972</v>
      </c>
      <c r="G144" s="56">
        <f t="shared" si="9"/>
        <v>0.38607770349116166</v>
      </c>
    </row>
    <row r="145" spans="2:7" x14ac:dyDescent="0.2">
      <c r="B145" s="42">
        <v>102</v>
      </c>
      <c r="C145" s="55">
        <f t="shared" si="5"/>
        <v>0.31537161068871344</v>
      </c>
      <c r="D145" s="55">
        <f t="shared" si="6"/>
        <v>0.60767515579475462</v>
      </c>
      <c r="E145" s="55">
        <f t="shared" si="7"/>
        <v>0.53729654357844803</v>
      </c>
      <c r="F145" s="55">
        <f t="shared" si="8"/>
        <v>0.45141360080993526</v>
      </c>
      <c r="G145" s="56">
        <f t="shared" si="9"/>
        <v>0.38994097286297841</v>
      </c>
    </row>
    <row r="146" spans="2:7" x14ac:dyDescent="0.2">
      <c r="B146" s="42">
        <v>103</v>
      </c>
      <c r="C146" s="55">
        <f t="shared" si="5"/>
        <v>0.32160752428304534</v>
      </c>
      <c r="D146" s="55">
        <f t="shared" si="6"/>
        <v>0.60882260621548556</v>
      </c>
      <c r="E146" s="55">
        <f t="shared" si="7"/>
        <v>0.54063174596429575</v>
      </c>
      <c r="F146" s="55">
        <f t="shared" si="8"/>
        <v>0.45515215850452007</v>
      </c>
      <c r="G146" s="56">
        <f t="shared" si="9"/>
        <v>0.39370003794686359</v>
      </c>
    </row>
    <row r="147" spans="2:7" x14ac:dyDescent="0.2">
      <c r="B147" s="42">
        <v>104</v>
      </c>
      <c r="C147" s="55">
        <f t="shared" si="5"/>
        <v>0.32776237475537034</v>
      </c>
      <c r="D147" s="55">
        <f t="shared" si="6"/>
        <v>0.60987494371637807</v>
      </c>
      <c r="E147" s="55">
        <f t="shared" si="7"/>
        <v>0.54385038379540662</v>
      </c>
      <c r="F147" s="55">
        <f t="shared" si="8"/>
        <v>0.45878032038469452</v>
      </c>
      <c r="G147" s="56">
        <f t="shared" si="9"/>
        <v>0.39735566906601405</v>
      </c>
    </row>
    <row r="148" spans="2:7" x14ac:dyDescent="0.2">
      <c r="B148" s="42">
        <v>105</v>
      </c>
      <c r="C148" s="55">
        <f t="shared" si="5"/>
        <v>0.33383653050568907</v>
      </c>
      <c r="D148" s="55">
        <f t="shared" si="6"/>
        <v>0.61083298718746359</v>
      </c>
      <c r="E148" s="55">
        <f t="shared" si="7"/>
        <v>0.54695337338486361</v>
      </c>
      <c r="F148" s="55">
        <f t="shared" si="8"/>
        <v>0.46229892355718755</v>
      </c>
      <c r="G148" s="56">
        <f t="shared" si="9"/>
        <v>0.40090863654760728</v>
      </c>
    </row>
    <row r="149" spans="2:7" x14ac:dyDescent="0.2">
      <c r="B149" s="42">
        <v>106</v>
      </c>
      <c r="C149" s="55">
        <f t="shared" si="5"/>
        <v>0.33983035993400157</v>
      </c>
      <c r="D149" s="55">
        <f t="shared" si="6"/>
        <v>0.61169755552157179</v>
      </c>
      <c r="E149" s="55">
        <f t="shared" si="7"/>
        <v>0.54994163104885885</v>
      </c>
      <c r="F149" s="55">
        <f t="shared" si="8"/>
        <v>0.46570880513151164</v>
      </c>
      <c r="G149" s="56">
        <f t="shared" si="9"/>
        <v>0.40435971072144705</v>
      </c>
    </row>
    <row r="150" spans="2:7" x14ac:dyDescent="0.2">
      <c r="B150" s="42">
        <v>107</v>
      </c>
      <c r="C150" s="55">
        <f t="shared" si="5"/>
        <v>0.34574423144030714</v>
      </c>
      <c r="D150" s="55">
        <f t="shared" si="6"/>
        <v>0.61246946761267362</v>
      </c>
      <c r="E150" s="55">
        <f t="shared" si="7"/>
        <v>0.55281607310486314</v>
      </c>
      <c r="F150" s="55">
        <f t="shared" si="8"/>
        <v>0.4690108022183036</v>
      </c>
      <c r="G150" s="56">
        <f t="shared" si="9"/>
        <v>0.40770966191839203</v>
      </c>
    </row>
    <row r="151" spans="2:7" x14ac:dyDescent="0.2">
      <c r="B151" s="42">
        <v>108</v>
      </c>
      <c r="C151" s="55">
        <f t="shared" si="5"/>
        <v>0.35157851342460622</v>
      </c>
      <c r="D151" s="55">
        <f t="shared" si="6"/>
        <v>0.61314954235455021</v>
      </c>
      <c r="E151" s="55">
        <f t="shared" si="7"/>
        <v>0.55557761587015086</v>
      </c>
      <c r="F151" s="55">
        <f t="shared" si="8"/>
        <v>0.47220575192799225</v>
      </c>
      <c r="G151" s="56">
        <f t="shared" si="9"/>
        <v>0.41095926046910364</v>
      </c>
    </row>
    <row r="152" spans="2:7" x14ac:dyDescent="0.2">
      <c r="B152" s="42">
        <v>109</v>
      </c>
      <c r="C152" s="55">
        <f t="shared" si="5"/>
        <v>0.35733357428689927</v>
      </c>
      <c r="D152" s="55">
        <f t="shared" si="6"/>
        <v>0.61373859863926827</v>
      </c>
      <c r="E152" s="55">
        <f t="shared" si="7"/>
        <v>0.55822717566011049</v>
      </c>
      <c r="F152" s="55">
        <f t="shared" si="8"/>
        <v>0.47529449136927709</v>
      </c>
      <c r="G152" s="56">
        <f t="shared" si="9"/>
        <v>0.41410927670260317</v>
      </c>
    </row>
    <row r="153" spans="2:7" x14ac:dyDescent="0.2">
      <c r="B153" s="42">
        <v>110</v>
      </c>
      <c r="C153" s="55">
        <f t="shared" si="5"/>
        <v>0.36300978242718496</v>
      </c>
      <c r="D153" s="55">
        <f t="shared" si="6"/>
        <v>0.61423745535568086</v>
      </c>
      <c r="E153" s="55">
        <f t="shared" si="7"/>
        <v>0.56076566878658551</v>
      </c>
      <c r="F153" s="55">
        <f t="shared" si="8"/>
        <v>0.47827785764762737</v>
      </c>
      <c r="G153" s="56">
        <f t="shared" si="9"/>
        <v>0.41716048094485542</v>
      </c>
    </row>
    <row r="154" spans="2:7" x14ac:dyDescent="0.2">
      <c r="B154" s="42">
        <v>111</v>
      </c>
      <c r="C154" s="55">
        <f t="shared" si="5"/>
        <v>0.36860750624546484</v>
      </c>
      <c r="D154" s="55">
        <f t="shared" si="6"/>
        <v>0.61464693138793969</v>
      </c>
      <c r="E154" s="55">
        <f t="shared" si="7"/>
        <v>0.56319401155622939</v>
      </c>
      <c r="F154" s="55">
        <f t="shared" si="8"/>
        <v>0.48115668786379034</v>
      </c>
      <c r="G154" s="56">
        <f t="shared" si="9"/>
        <v>0.42011364351736186</v>
      </c>
    </row>
    <row r="155" spans="2:7" x14ac:dyDescent="0.2">
      <c r="B155" s="42">
        <v>112</v>
      </c>
      <c r="C155" s="55">
        <f t="shared" si="5"/>
        <v>0.37412711414173794</v>
      </c>
      <c r="D155" s="55">
        <f t="shared" si="6"/>
        <v>0.6149678456140073</v>
      </c>
      <c r="E155" s="55">
        <f t="shared" si="7"/>
        <v>0.56551312026885481</v>
      </c>
      <c r="F155" s="55">
        <f t="shared" si="8"/>
        <v>0.48393181911230893</v>
      </c>
      <c r="G155" s="56">
        <f t="shared" si="9"/>
        <v>0.42296953473575849</v>
      </c>
    </row>
    <row r="156" spans="2:7" x14ac:dyDescent="0.2">
      <c r="B156" s="42">
        <v>113</v>
      </c>
      <c r="C156" s="55">
        <f t="shared" si="5"/>
        <v>0.37956897451600474</v>
      </c>
      <c r="D156" s="55">
        <f t="shared" si="6"/>
        <v>0.6152010169041694</v>
      </c>
      <c r="E156" s="55">
        <f t="shared" si="7"/>
        <v>0.56772391121578747</v>
      </c>
      <c r="F156" s="55">
        <f t="shared" si="8"/>
        <v>0.48660408848002862</v>
      </c>
      <c r="G156" s="56">
        <f t="shared" si="9"/>
        <v>0.42572892490840392</v>
      </c>
    </row>
    <row r="157" spans="2:7" x14ac:dyDescent="0.2">
      <c r="B157" s="42">
        <v>114</v>
      </c>
      <c r="C157" s="55">
        <f t="shared" si="5"/>
        <v>0.38493345576826471</v>
      </c>
      <c r="D157" s="55">
        <f t="shared" si="6"/>
        <v>0.61534726411954821</v>
      </c>
      <c r="E157" s="55">
        <f t="shared" si="7"/>
        <v>0.56982730067822163</v>
      </c>
      <c r="F157" s="55">
        <f t="shared" si="8"/>
        <v>0.48917433304461488</v>
      </c>
      <c r="G157" s="56">
        <f t="shared" si="9"/>
        <v>0.42839258433497923</v>
      </c>
    </row>
    <row r="158" spans="2:7" x14ac:dyDescent="0.2">
      <c r="B158" s="42">
        <v>115</v>
      </c>
      <c r="C158" s="55">
        <f t="shared" si="5"/>
        <v>0.39022092629851807</v>
      </c>
      <c r="D158" s="55">
        <f t="shared" si="6"/>
        <v>0.61540740611061506</v>
      </c>
      <c r="E158" s="55">
        <f t="shared" si="7"/>
        <v>0.57182420492557173</v>
      </c>
      <c r="F158" s="55">
        <f t="shared" si="8"/>
        <v>0.49164338987306111</v>
      </c>
      <c r="G158" s="56">
        <f t="shared" si="9"/>
        <v>0.43096128330508288</v>
      </c>
    </row>
    <row r="159" spans="2:7" x14ac:dyDescent="0.2">
      <c r="B159" s="42">
        <v>116</v>
      </c>
      <c r="C159" s="55">
        <f t="shared" si="5"/>
        <v>0.39543175450676521</v>
      </c>
      <c r="D159" s="55">
        <f t="shared" si="6"/>
        <v>0.6153822617157052</v>
      </c>
      <c r="E159" s="55">
        <f t="shared" si="7"/>
        <v>0.57371554021382987</v>
      </c>
      <c r="F159" s="55">
        <f t="shared" si="8"/>
        <v>0.49401209602020529</v>
      </c>
      <c r="G159" s="56">
        <f t="shared" si="9"/>
        <v>0.43343579209682109</v>
      </c>
    </row>
    <row r="160" spans="2:7" x14ac:dyDescent="0.2">
      <c r="B160" s="42">
        <v>117</v>
      </c>
      <c r="C160" s="55">
        <f t="shared" si="5"/>
        <v>0.40056630879300598</v>
      </c>
      <c r="D160" s="55">
        <f t="shared" si="6"/>
        <v>0.61527264975953122</v>
      </c>
      <c r="E160" s="55">
        <f t="shared" si="7"/>
        <v>0.57550222278391594</v>
      </c>
      <c r="F160" s="55">
        <f t="shared" si="8"/>
        <v>0.49628128852724313</v>
      </c>
      <c r="G160" s="56">
        <f t="shared" si="9"/>
        <v>0.43581688097541144</v>
      </c>
    </row>
    <row r="161" spans="2:7" x14ac:dyDescent="0.2">
      <c r="B161" s="42">
        <v>118</v>
      </c>
      <c r="C161" s="55">
        <f t="shared" si="5"/>
        <v>0.40562495755723998</v>
      </c>
      <c r="D161" s="55">
        <f t="shared" si="6"/>
        <v>0.61507938905169746</v>
      </c>
      <c r="E161" s="55">
        <f t="shared" si="7"/>
        <v>0.57718516886003657</v>
      </c>
      <c r="F161" s="55">
        <f t="shared" si="8"/>
        <v>0.49845180442024128</v>
      </c>
      <c r="G161" s="56">
        <f t="shared" si="9"/>
        <v>0.43810532019177462</v>
      </c>
    </row>
    <row r="162" spans="2:7" x14ac:dyDescent="0.2">
      <c r="B162" s="42">
        <v>119</v>
      </c>
      <c r="C162" s="55">
        <f t="shared" si="5"/>
        <v>0.41060806919946724</v>
      </c>
      <c r="D162" s="55">
        <f t="shared" si="6"/>
        <v>0.61480329838521497</v>
      </c>
      <c r="E162" s="55">
        <f t="shared" si="7"/>
        <v>0.57876529464804072</v>
      </c>
      <c r="F162" s="55">
        <f t="shared" si="8"/>
        <v>0.50052448070865219</v>
      </c>
      <c r="G162" s="56">
        <f t="shared" si="9"/>
        <v>0.44030187998112968</v>
      </c>
    </row>
    <row r="163" spans="2:7" x14ac:dyDescent="0.2">
      <c r="B163" s="42">
        <v>120</v>
      </c>
      <c r="C163" s="55">
        <f t="shared" si="5"/>
        <v>0.41551601211968842</v>
      </c>
      <c r="D163" s="55">
        <f t="shared" si="6"/>
        <v>0.61444519653501661</v>
      </c>
      <c r="E163" s="55">
        <f t="shared" si="7"/>
        <v>0.5802435163337728</v>
      </c>
      <c r="F163" s="55">
        <f t="shared" si="8"/>
        <v>0.50250015438383011</v>
      </c>
      <c r="G163" s="56">
        <f t="shared" si="9"/>
        <v>0.44240733056159548</v>
      </c>
    </row>
    <row r="164" spans="2:7" x14ac:dyDescent="0.2">
      <c r="B164" s="42">
        <v>121</v>
      </c>
      <c r="C164" s="55">
        <f t="shared" si="5"/>
        <v>0.42034915471790274</v>
      </c>
      <c r="D164" s="55">
        <f t="shared" si="6"/>
        <v>0.61400590225647389</v>
      </c>
      <c r="E164" s="55">
        <f t="shared" si="7"/>
        <v>0.58162075008143188</v>
      </c>
      <c r="F164" s="55">
        <f t="shared" si="8"/>
        <v>0.50437966241754506</v>
      </c>
      <c r="G164" s="56">
        <f t="shared" si="9"/>
        <v>0.4444224421327842</v>
      </c>
    </row>
    <row r="165" spans="2:7" x14ac:dyDescent="0.2">
      <c r="B165" s="42">
        <v>122</v>
      </c>
      <c r="C165" s="55">
        <f t="shared" si="5"/>
        <v>0.42510786539411105</v>
      </c>
      <c r="D165" s="55">
        <f t="shared" si="6"/>
        <v>0.61348623428391102</v>
      </c>
      <c r="E165" s="55">
        <f t="shared" si="7"/>
        <v>0.58289791203192998</v>
      </c>
      <c r="F165" s="55">
        <f t="shared" si="8"/>
        <v>0.50616384176049845</v>
      </c>
      <c r="G165" s="56">
        <f t="shared" si="9"/>
        <v>0.44634798487440225</v>
      </c>
    </row>
    <row r="166" spans="2:7" x14ac:dyDescent="0.2">
      <c r="B166" s="42">
        <v>123</v>
      </c>
      <c r="C166" s="55">
        <f t="shared" si="5"/>
        <v>0.4297925125483118</v>
      </c>
      <c r="D166" s="55">
        <f t="shared" si="6"/>
        <v>0.61288701132912438</v>
      </c>
      <c r="E166" s="55">
        <f t="shared" si="7"/>
        <v>0.5840759183012455</v>
      </c>
      <c r="F166" s="55">
        <f t="shared" si="8"/>
        <v>0.50785352934084149</v>
      </c>
      <c r="G166" s="56">
        <f t="shared" si="9"/>
        <v>0.44818472894484507</v>
      </c>
    </row>
    <row r="167" spans="2:7" x14ac:dyDescent="0.2">
      <c r="B167" s="42">
        <v>124</v>
      </c>
      <c r="C167" s="55">
        <f t="shared" si="5"/>
        <v>0.43440346458050699</v>
      </c>
      <c r="D167" s="55">
        <f t="shared" si="6"/>
        <v>0.61220905207989673</v>
      </c>
      <c r="E167" s="55">
        <f t="shared" si="7"/>
        <v>0.58515568497878334</v>
      </c>
      <c r="F167" s="55">
        <f t="shared" si="8"/>
        <v>0.50944956206268732</v>
      </c>
      <c r="G167" s="56">
        <f t="shared" si="9"/>
        <v>0.44993344447980071</v>
      </c>
    </row>
    <row r="168" spans="2:7" x14ac:dyDescent="0.2">
      <c r="B168" s="42">
        <v>125</v>
      </c>
      <c r="C168" s="55">
        <f t="shared" si="5"/>
        <v>0.43894108989069536</v>
      </c>
      <c r="D168" s="55">
        <f t="shared" si="6"/>
        <v>0.61145317519856501</v>
      </c>
      <c r="E168" s="55">
        <f t="shared" si="7"/>
        <v>0.58613812812578991</v>
      </c>
      <c r="F168" s="55">
        <f t="shared" si="8"/>
        <v>0.51095277680468376</v>
      </c>
      <c r="G168" s="56">
        <f t="shared" si="9"/>
        <v>0.45159490159089011</v>
      </c>
    </row>
    <row r="169" spans="2:7" x14ac:dyDescent="0.2">
      <c r="B169" s="42">
        <v>126</v>
      </c>
      <c r="C169" s="55">
        <f t="shared" si="5"/>
        <v>0.44340575687887746</v>
      </c>
      <c r="D169" s="55">
        <f t="shared" si="6"/>
        <v>0.61062019932039491</v>
      </c>
      <c r="E169" s="55">
        <f t="shared" si="7"/>
        <v>0.58702416377354871</v>
      </c>
      <c r="F169" s="55">
        <f t="shared" si="8"/>
        <v>0.51236401041838209</v>
      </c>
      <c r="G169" s="56">
        <f t="shared" si="9"/>
        <v>0.4531698703641342</v>
      </c>
    </row>
    <row r="170" spans="2:7" x14ac:dyDescent="0.2">
      <c r="B170" s="42">
        <v>127</v>
      </c>
      <c r="C170" s="55">
        <f t="shared" si="5"/>
        <v>0.44779783394505268</v>
      </c>
      <c r="D170" s="55">
        <f t="shared" si="6"/>
        <v>0.60971094305223661</v>
      </c>
      <c r="E170" s="55">
        <f t="shared" si="7"/>
        <v>0.58781470792189738</v>
      </c>
      <c r="F170" s="55">
        <f t="shared" si="8"/>
        <v>0.51368409972689089</v>
      </c>
      <c r="G170" s="56">
        <f t="shared" si="9"/>
        <v>0.45465912085868099</v>
      </c>
    </row>
    <row r="171" spans="2:7" x14ac:dyDescent="0.2">
      <c r="B171" s="42">
        <v>128</v>
      </c>
      <c r="C171" s="55">
        <f t="shared" si="5"/>
        <v>0.45211768948922143</v>
      </c>
      <c r="D171" s="55">
        <f t="shared" si="6"/>
        <v>0.60872622497100093</v>
      </c>
      <c r="E171" s="55">
        <f t="shared" si="7"/>
        <v>0.58851067653753697</v>
      </c>
      <c r="F171" s="55">
        <f t="shared" si="8"/>
        <v>0.51491388152335971</v>
      </c>
      <c r="G171" s="56">
        <f t="shared" si="9"/>
        <v>0.45606342310537012</v>
      </c>
    </row>
    <row r="172" spans="2:7" x14ac:dyDescent="0.2">
      <c r="B172" s="42">
        <v>129</v>
      </c>
      <c r="C172" s="55">
        <f t="shared" ref="C172:C235" si="10">IF((-2.015732+(-0.494627*EquationCR)+(0.410176*EquationHDR)+(0.000016739*EquationRHA)+(0.011045*EquationAFC)+(0.022439*EquationSemenCost)+(0.000472*EquationMatureWeight)+(0.005002*LOG(EquationVetCosts))+(-0.000439*EquationVetCosts)+(-0.492759*(LOG(EquationVWP)))+(0.004033*EquationVWP)+(-0.000056845*B172^2)+(0.016499*B172)+(0.007687*EquationMilkPrice)+(0.020093*EquationFeedPrice)+(-0.000679*EquationReplacementPrice)+(1.081435*EquationCullCost)+(0.000379*EquationDIMDNB)+(0.000004823*(EquationCR*B172^2))+(0.00000031*(EquationHDR*B172^2))+(-0.000000000158*(EquationRHA*B172^2))+(-0.000000132*(EquationAFC*B172^2))+(-0.0000000884*(EquationSemenCost*B172^2))+(-0.00000000533*(EquationMatureWeight*B172^2))+(0.000000005*(EquationVetCosts*B172^2))+(0.000007795*(LOG(EquationVWP)*B172^2))+(-0.0000000584*(EquationVWP*B172^2))+(0.0000000614*(B172^2*B172))+(-0.000000336*(B172^2*EquationFeedPrice))+(0.000000009*(B172^2*EquationReplacementPrice))+(-0.000013213*(B172^2*EquationCullCost))+(-0.00000000389*(B172^2*EquationDIMDNB)))&gt;0, (-2.015732+(-0.494627*EquationCR)+(0.410176*EquationHDR)+(0.000016739*EquationRHA)+(0.011045*EquationAFC)+(0.022439*EquationSemenCost)+(0.000472*EquationMatureWeight)+(0.005002*LOG(EquationVetCosts))+(-0.000439*EquationVetCosts)+(-0.492759*(LOG(EquationVWP)))+(0.004033*EquationVWP)+(-0.000056845*B172^2)+(0.016499*B172)+(0.007687*EquationMilkPrice)+(0.020093*EquationFeedPrice)+(-0.000679*EquationReplacementPrice)+(1.081435*EquationCullCost)+(0.000379*EquationDIMDNB)+(0.000004823*(EquationCR*B172^2))+(0.00000031*(EquationHDR*B172^2))+(-0.000000000158*(EquationRHA*B172^2))+(-0.000000132*(EquationAFC*B172^2))+(-0.0000000884*(EquationSemenCost*B172^2))+(-0.00000000533*(EquationMatureWeight*B172^2))+(0.000000005*(EquationVetCosts*B172^2))+(0.000007795*(LOG(EquationVWP)*B172^2))+(-0.0000000584*(EquationVWP*B172^2))+(0.0000000614*(B172^2*B172))+(-0.000000336*(B172^2*EquationFeedPrice))+(0.000000009*(B172^2*EquationReplacementPrice))+(-0.000013213*(B172^2*EquationCullCost))+(-0.00000000389*(B172^2*EquationDIMDNB))), 0)</f>
        <v>0.45636569191138388</v>
      </c>
      <c r="D172" s="55">
        <f t="shared" ref="D172:D235" si="11">IF((-1.870102+(0.51187*(EquationCR))+(1.033374*(EquationHDR))+(0.000011344*(EquationRHA))+(-0.000138*(EquationAFC))+(0.01358*(D214))+(-0.000072752*(EquationMatureWeight))+(-0.046035*(LOG(EquationVetCosts)))+(0.000451*(EquationVetCosts))+(0.512031*(LOG(EquationVWP)))+(-0.006352*(EquationVWP))+(-0.000079212*(B172^2))+(0.015118*(B172))+(0.022341*(EquationMilkPrice))+(-0.022641*(EquationFeedPrice))+(0.000247*(EquationReplacementPrice))+(-0.184557*(EquationCullCost))+(-0.000542*(EquationDIMDNB))+(-0.000004986*(EquationHDR*B172^2))+(-0.000000000147*(EquationRHA*B172^2))+(-0.0000000903*(D214*B172^2))+(-0.000000000856*(EquationMatureWeight*B172^2))+(0.000000134*(B172^2*B172))+(-0.000000149*(B172^2*EquationMilkPrice))+(0.00000000264*(B172^2*EquationDIMDNB)))&gt;0, (-1.870102+(0.51187*(EquationCR))+(1.033374*(EquationHDR))+(0.000011344*(EquationRHA))+(-0.000138*(EquationAFC))+(0.01358*(D214))+(-0.000072752*(EquationMatureWeight))+(-0.046035*(LOG(EquationVetCosts)))+(0.000451*(EquationVetCosts))+(0.512031*(LOG(EquationVWP)))+(-0.006352*(EquationVWP))+(-0.000079212*(B172^2))+(0.015118*(B172))+(0.022341*(EquationMilkPrice))+(-0.022641*(EquationFeedPrice))+(0.000247*(EquationReplacementPrice))+(-0.184557*(EquationCullCost))+(-0.000542*(EquationDIMDNB))+(-0.000004986*(EquationHDR*B172^2))+(-0.000000000147*(EquationRHA*B172^2))+(-0.0000000903*(D214*B172^2))+(-0.000000000856*(EquationMatureWeight*B172^2))+(0.000000134*(B172^2*B172))+(-0.000000149*(B172^2*EquationMilkPrice))+(0.00000000264*(B172^2*EquationDIMDNB))), 0)</f>
        <v>0.60766686362217781</v>
      </c>
      <c r="E172" s="55">
        <f t="shared" ref="E172:E235" si="12">IF((-2.51389+(0.253043*(EquationCR))+(0.791564*(EquationHDR))+(0.000017482*(EquationRHA))+(0.000958*(EquationAFC))+(0.014823*(D214))+(0.00003361*(EquationMatureWeight))+(0.044008*(LOG(EquationVetCosts)))+(-0.000161*(EquationVetCosts))+(0.375409*(LOG(EquationVWP)))+(-0.004875*(EquationVWP))+(-0.000095702*(B172^2))+(0.02001*(B172))+(0.039073*(EquationMilkPrice))+(-0.018836*(EquationFeedPrice))+(0.000102*(EquationReplacementPrice))+(-0.124297*(EquationCullCost))+(-0.000511*(EquationDIMDNB))+(0.00000253*(EquationCR*B172^2))+(-0.000002589*(EquationHDR*B172^2))+(-0.000000000136*(EquationRHA*B172^2))+(-0.0000001*(D214*B172^2))+(-0.00000000108*(EquationMatureWeight*B172^2))+(0.00000015*(B172^2*B172))+(-0.000000215*(B172^2*EquationMilkPrice))+(0.00000000251*(B172^2*EquationDIMDNB)))&gt;0, (-2.51389+(0.253043*(EquationCR))+(0.791564*(EquationHDR))+(0.000017482*(EquationRHA))+(0.000958*(EquationAFC))+(0.014823*(D214))+(0.00003361*(EquationMatureWeight))+(0.044008*(LOG(EquationVetCosts)))+(-0.000161*(EquationVetCosts))+(0.375409*(LOG(EquationVWP)))+(-0.004875*(EquationVWP))+(-0.000095702*(B172^2))+(0.02001*(B172))+(0.039073*(EquationMilkPrice))+(-0.018836*(EquationFeedPrice))+(0.000102*(EquationReplacementPrice))+(-0.124297*(EquationCullCost))+(-0.000511*(EquationDIMDNB))+(0.00000253*(EquationCR*B172^2))+(-0.000002589*(EquationHDR*B172^2))+(-0.000000000136*(EquationRHA*B172^2))+(-0.0000001*(D214*B172^2))+(-0.00000000108*(EquationMatureWeight*B172^2))+(0.00000015*(B172^2*B172))+(-0.000000215*(B172^2*EquationMilkPrice))+(0.00000000251*(B172^2*EquationDIMDNB))), 0)</f>
        <v>0.58911298555239211</v>
      </c>
      <c r="F172" s="55">
        <f t="shared" ref="F172:F235" si="13">IF((-1.892738+(0.137703*(EquationCR))+(0.669836*(EquationHDR))+(0.0000175*(EquationRHA))+(0.000161*(EquationAFC))+(0.013845*(D214))+(0.000016727*(EquationMatureWeight))+(-0.015935*(LOG(EquationVetCosts)))+(0.000118*(EquationVetCosts))+(0.160623*(LOG(EquationVWP)))+(-0.003008*(EquationVWP))+(-0.000090785*(B172^2))+(0.01937*(B172))+(0.020762*(EquationMilkPrice))+(-0.019043*(EquationFeedPrice))+(0.00001449*(EquationReplacementPrice))+(0.175818*(EquationCullCost))+(-0.000295*(EquationDIMDNB))+(0.000002704*(EquationCR*B172^2))+(-0.000001916*(EquationHDR*B172^2))+(-0.000000000127*(EquationRHA*B172^2))+(-0.0000000903*(D214*B172^2))+(-0.000000000771*(EquationMatureWeight*B172^2))+(0.000000137*(B172^2*B172))+(-0.00000257*(B172^2*EquationCullCost)))&gt;0, (-1.892738+(0.137703*(EquationCR))+(0.669836*(EquationHDR))+(0.0000175*(EquationRHA))+(0.000161*(EquationAFC))+(0.013845*(D214))+(0.000016727*(EquationMatureWeight))+(-0.015935*(LOG(EquationVetCosts)))+(0.000118*(EquationVetCosts))+(0.160623*(LOG(EquationVWP)))+(-0.003008*(EquationVWP))+(-0.000090785*(B172^2))+(0.01937*(B172))+(0.020762*(EquationMilkPrice))+(-0.019043*(EquationFeedPrice))+(0.00001449*(EquationReplacementPrice))+(0.175818*(EquationCullCost))+(-0.000295*(EquationDIMDNB))+(0.000002704*(EquationCR*B172^2))+(-0.000001916*(EquationHDR*B172^2))+(-0.000000000127*(EquationRHA*B172^2))+(-0.0000000903*(D214*B172^2))+(-0.000000000771*(EquationMatureWeight*B172^2))+(0.000000137*(B172^2*B172))+(-0.00000257*(B172^2*EquationCullCost))), 0)</f>
        <v>0.51605419256949059</v>
      </c>
      <c r="G172" s="56">
        <f t="shared" ref="G172:G235" si="14">IF((-1.860553+(0.112009*(EquationCR))+(0.5932*(EquationHDR))+(0.000015682*(EquationRHA))+(0.000842*(EquationAFC))+(0.013148*(D214))+(0.000054807*(EquationMatureWeight))+(-0.025351*(LOG(EquationVetCosts)))+(0.0000512*(EquationVetCosts))+(0.087616*(LOG(EquationVWP)))+(-0.00202*(EquationVWP))+(-0.000084247*(B172^2))+(0.018329*(B172))+(0.018516*(EquationMilkPrice))+(0.0064*(EquationFeedPrice))+(0.000011343*(EquationReplacementPrice))+(0.013031*(EquationCullCost))+(-0.000245*(EquationDIMDNB))+(0.000002399*(EquationCR*B172^2))+(-0.000001548*(EquationHDR*B172^2))+(-0.000000000112*(EquationRHA*B172^2))+(-0.0000000853*(D214*B172^2))+(-0.000000000948*(EquationMatureWeight*B172^2))+(0.000000302*(LOG(EquationVetCosts)*B172^2))+(-0.00000000421*(EquationVWP*B172^2))+(0.000000126*(B172^2*B172))+(-0.000000254*(B172^2*EquationFeedPrice)))&gt;0, (-1.860553+(0.112009*(EquationCR))+(0.5932*(EquationHDR))+(0.000015682*(EquationRHA))+(0.000842*(EquationAFC))+(0.013148*(D214))+(0.000054807*(EquationMatureWeight))+(-0.025351*(LOG(EquationVetCosts)))+(0.0000512*(EquationVetCosts))+(0.087616*(LOG(EquationVWP)))+(-0.00202*(EquationVWP))+(-0.000084247*(B172^2))+(0.018329*(B172))+(0.018516*(EquationMilkPrice))+(0.0064*(EquationFeedPrice))+(0.000011343*(EquationReplacementPrice))+(0.013031*(EquationCullCost))+(-0.000245*(EquationDIMDNB))+(0.000002399*(EquationCR*B172^2))+(-0.000001548*(EquationHDR*B172^2))+(-0.000000000112*(EquationRHA*B172^2))+(-0.0000000853*(D214*B172^2))+(-0.000000000948*(EquationMatureWeight*B172^2))+(0.000000302*(LOG(EquationVetCosts)*B172^2))+(-0.00000000421*(EquationVWP*B172^2))+(0.000000126*(B172^2*B172))+(-0.000000254*(B172^2*EquationFeedPrice))), 0)</f>
        <v>0.45738354710532902</v>
      </c>
    </row>
    <row r="173" spans="2:7" x14ac:dyDescent="0.2">
      <c r="B173" s="42">
        <v>130</v>
      </c>
      <c r="C173" s="55">
        <f t="shared" si="10"/>
        <v>0.46054220961153958</v>
      </c>
      <c r="D173" s="55">
        <f t="shared" si="11"/>
        <v>0.60653367751835563</v>
      </c>
      <c r="E173" s="55">
        <f t="shared" si="12"/>
        <v>0.58962255086197324</v>
      </c>
      <c r="F173" s="55">
        <f t="shared" si="13"/>
        <v>0.5171058695940588</v>
      </c>
      <c r="G173" s="56">
        <f t="shared" si="14"/>
        <v>0.45862026282857582</v>
      </c>
    </row>
    <row r="174" spans="2:7" x14ac:dyDescent="0.2">
      <c r="B174" s="42">
        <v>131</v>
      </c>
      <c r="C174" s="55">
        <f t="shared" si="10"/>
        <v>0.46464761098968921</v>
      </c>
      <c r="D174" s="55">
        <f t="shared" si="11"/>
        <v>0.60532748513774293</v>
      </c>
      <c r="E174" s="55">
        <f t="shared" si="12"/>
        <v>0.59004028832373556</v>
      </c>
      <c r="F174" s="55">
        <f t="shared" si="13"/>
        <v>0.51806974929143534</v>
      </c>
      <c r="G174" s="56">
        <f t="shared" si="14"/>
        <v>0.45977434021262031</v>
      </c>
    </row>
    <row r="175" spans="2:7" x14ac:dyDescent="0.2">
      <c r="B175" s="42">
        <v>132</v>
      </c>
      <c r="C175" s="55">
        <f t="shared" si="10"/>
        <v>0.46868226444583183</v>
      </c>
      <c r="D175" s="55">
        <f t="shared" si="11"/>
        <v>0.60404910492268604</v>
      </c>
      <c r="E175" s="55">
        <f t="shared" si="12"/>
        <v>0.59036711375544437</v>
      </c>
      <c r="F175" s="55">
        <f t="shared" si="13"/>
        <v>0.51894666832010172</v>
      </c>
      <c r="G175" s="56">
        <f t="shared" si="14"/>
        <v>0.46084654916106627</v>
      </c>
    </row>
    <row r="176" spans="2:7" x14ac:dyDescent="0.2">
      <c r="B176" s="42">
        <v>133</v>
      </c>
      <c r="C176" s="55">
        <f t="shared" si="10"/>
        <v>0.47264653837996795</v>
      </c>
      <c r="D176" s="55">
        <f t="shared" si="11"/>
        <v>0.60269935527819185</v>
      </c>
      <c r="E176" s="55">
        <f t="shared" si="12"/>
        <v>0.59060394293353502</v>
      </c>
      <c r="F176" s="55">
        <f t="shared" si="13"/>
        <v>0.51973746330117487</v>
      </c>
      <c r="G176" s="56">
        <f t="shared" si="14"/>
        <v>0.46183765954221451</v>
      </c>
    </row>
    <row r="177" spans="2:7" x14ac:dyDescent="0.2">
      <c r="B177" s="42">
        <v>134</v>
      </c>
      <c r="C177" s="55">
        <f t="shared" si="10"/>
        <v>0.4765408011920973</v>
      </c>
      <c r="D177" s="55">
        <f t="shared" si="11"/>
        <v>0.60127905457045061</v>
      </c>
      <c r="E177" s="55">
        <f t="shared" si="12"/>
        <v>0.59075169159147667</v>
      </c>
      <c r="F177" s="55">
        <f t="shared" si="13"/>
        <v>0.52044297081692825</v>
      </c>
      <c r="G177" s="56">
        <f t="shared" si="14"/>
        <v>0.46274844118766228</v>
      </c>
    </row>
    <row r="178" spans="2:7" x14ac:dyDescent="0.2">
      <c r="B178" s="42">
        <v>135</v>
      </c>
      <c r="C178" s="55">
        <f t="shared" si="10"/>
        <v>0.48036542128222071</v>
      </c>
      <c r="D178" s="55">
        <f t="shared" si="11"/>
        <v>0.59978902112535526</v>
      </c>
      <c r="E178" s="55">
        <f t="shared" si="12"/>
        <v>0.59081127541813527</v>
      </c>
      <c r="F178" s="55">
        <f t="shared" si="13"/>
        <v>0.52106402740931124</v>
      </c>
      <c r="G178" s="56">
        <f t="shared" si="14"/>
        <v>0.46357966389091393</v>
      </c>
    </row>
    <row r="179" spans="2:7" x14ac:dyDescent="0.2">
      <c r="B179" s="42">
        <v>136</v>
      </c>
      <c r="C179" s="55">
        <f t="shared" si="10"/>
        <v>0.48412076705033719</v>
      </c>
      <c r="D179" s="55">
        <f t="shared" si="11"/>
        <v>0.59823007322702604</v>
      </c>
      <c r="E179" s="55">
        <f t="shared" si="12"/>
        <v>0.590783610056139</v>
      </c>
      <c r="F179" s="55">
        <f t="shared" si="13"/>
        <v>0.52160146957847142</v>
      </c>
      <c r="G179" s="56">
        <f t="shared" si="14"/>
        <v>0.46433209740597692</v>
      </c>
    </row>
    <row r="180" spans="2:7" x14ac:dyDescent="0.2">
      <c r="B180" s="42">
        <v>137</v>
      </c>
      <c r="C180" s="55">
        <f t="shared" si="10"/>
        <v>0.48780720689644747</v>
      </c>
      <c r="D180" s="55">
        <f t="shared" si="11"/>
        <v>0.59660302911633212</v>
      </c>
      <c r="E180" s="55">
        <f t="shared" si="12"/>
        <v>0.59066961110024319</v>
      </c>
      <c r="F180" s="55">
        <f t="shared" si="13"/>
        <v>0.52205613378128102</v>
      </c>
      <c r="G180" s="56">
        <f t="shared" si="14"/>
        <v>0.46500651144597138</v>
      </c>
    </row>
    <row r="181" spans="2:7" x14ac:dyDescent="0.2">
      <c r="B181" s="42">
        <v>138</v>
      </c>
      <c r="C181" s="55">
        <f t="shared" si="10"/>
        <v>0.49142510922055122</v>
      </c>
      <c r="D181" s="55">
        <f t="shared" si="11"/>
        <v>0.59490870698941767</v>
      </c>
      <c r="E181" s="55">
        <f t="shared" si="12"/>
        <v>0.59047019409569346</v>
      </c>
      <c r="F181" s="55">
        <f t="shared" si="13"/>
        <v>0.52242885642985537</v>
      </c>
      <c r="G181" s="56">
        <f t="shared" si="14"/>
        <v>0.46560367568173189</v>
      </c>
    </row>
    <row r="182" spans="2:7" x14ac:dyDescent="0.2">
      <c r="B182" s="42">
        <v>139</v>
      </c>
      <c r="C182" s="55">
        <f t="shared" si="10"/>
        <v>0.49497484242264844</v>
      </c>
      <c r="D182" s="55">
        <f t="shared" si="11"/>
        <v>0.5931479249962216</v>
      </c>
      <c r="E182" s="55">
        <f t="shared" si="12"/>
        <v>0.59018627453659389</v>
      </c>
      <c r="F182" s="55">
        <f t="shared" si="13"/>
        <v>0.52272047389007925</v>
      </c>
      <c r="G182" s="56">
        <f t="shared" si="14"/>
        <v>0.46612435974041588</v>
      </c>
    </row>
    <row r="183" spans="2:7" x14ac:dyDescent="0.2">
      <c r="B183" s="42">
        <v>140</v>
      </c>
      <c r="C183" s="55">
        <f t="shared" si="10"/>
        <v>0.49845677490273904</v>
      </c>
      <c r="D183" s="55">
        <f t="shared" si="11"/>
        <v>0.59132150123900762</v>
      </c>
      <c r="E183" s="55">
        <f t="shared" si="12"/>
        <v>0.58981876786427145</v>
      </c>
      <c r="F183" s="55">
        <f t="shared" si="13"/>
        <v>0.52293182248012948</v>
      </c>
      <c r="G183" s="56">
        <f t="shared" si="14"/>
        <v>0.46656933320410587</v>
      </c>
    </row>
    <row r="184" spans="2:7" x14ac:dyDescent="0.2">
      <c r="B184" s="42">
        <v>141</v>
      </c>
      <c r="C184" s="55">
        <f t="shared" si="10"/>
        <v>0.50187127506082296</v>
      </c>
      <c r="D184" s="55">
        <f t="shared" si="11"/>
        <v>0.58943025377088343</v>
      </c>
      <c r="E184" s="55">
        <f t="shared" si="12"/>
        <v>0.58936858946564452</v>
      </c>
      <c r="F184" s="55">
        <f t="shared" si="13"/>
        <v>0.523063738469002</v>
      </c>
      <c r="G184" s="56">
        <f t="shared" si="14"/>
        <v>0.46693936560841975</v>
      </c>
    </row>
    <row r="185" spans="2:7" x14ac:dyDescent="0.2">
      <c r="B185" s="42">
        <v>142</v>
      </c>
      <c r="C185" s="55">
        <f t="shared" si="10"/>
        <v>0.50521871129690077</v>
      </c>
      <c r="D185" s="55">
        <f t="shared" si="11"/>
        <v>0.58747500059433022</v>
      </c>
      <c r="E185" s="55">
        <f t="shared" si="12"/>
        <v>0.58883665467158885</v>
      </c>
      <c r="F185" s="55">
        <f t="shared" si="13"/>
        <v>0.52311705807503439</v>
      </c>
      <c r="G185" s="56">
        <f t="shared" si="14"/>
        <v>0.46723522644111265</v>
      </c>
    </row>
    <row r="186" spans="2:7" x14ac:dyDescent="0.2">
      <c r="B186" s="42">
        <v>143</v>
      </c>
      <c r="C186" s="55">
        <f t="shared" si="10"/>
        <v>0.5084994520109718</v>
      </c>
      <c r="D186" s="55">
        <f t="shared" si="11"/>
        <v>0.58545655965972987</v>
      </c>
      <c r="E186" s="55">
        <f t="shared" si="12"/>
        <v>0.58822387875530868</v>
      </c>
      <c r="F186" s="55">
        <f t="shared" si="13"/>
        <v>0.5230926174644327</v>
      </c>
      <c r="G186" s="56">
        <f t="shared" si="14"/>
        <v>0.46745768514068942</v>
      </c>
    </row>
    <row r="187" spans="2:7" x14ac:dyDescent="0.2">
      <c r="B187" s="42">
        <v>144</v>
      </c>
      <c r="C187" s="55">
        <f t="shared" si="10"/>
        <v>0.51171386560303589</v>
      </c>
      <c r="D187" s="55">
        <f t="shared" si="11"/>
        <v>0.58337574886388688</v>
      </c>
      <c r="E187" s="55">
        <f t="shared" si="12"/>
        <v>0.58753117693070145</v>
      </c>
      <c r="F187" s="55">
        <f t="shared" si="13"/>
        <v>0.52299125274979996</v>
      </c>
      <c r="G187" s="56">
        <f t="shared" si="14"/>
        <v>0.46760751109500964</v>
      </c>
    </row>
    <row r="188" spans="2:7" x14ac:dyDescent="0.2">
      <c r="B188" s="42">
        <v>145</v>
      </c>
      <c r="C188" s="55">
        <f t="shared" si="10"/>
        <v>0.51486232047309388</v>
      </c>
      <c r="D188" s="55">
        <f t="shared" si="11"/>
        <v>0.58123338604856001</v>
      </c>
      <c r="E188" s="55">
        <f t="shared" si="12"/>
        <v>0.58675946435073079</v>
      </c>
      <c r="F188" s="55">
        <f t="shared" si="13"/>
        <v>0.52281379998865818</v>
      </c>
      <c r="G188" s="56">
        <f t="shared" si="14"/>
        <v>0.46768547363989527</v>
      </c>
    </row>
    <row r="189" spans="2:7" x14ac:dyDescent="0.2">
      <c r="B189" s="42">
        <v>146</v>
      </c>
      <c r="C189" s="55">
        <f t="shared" si="10"/>
        <v>0.51794518502114539</v>
      </c>
      <c r="D189" s="55">
        <f t="shared" si="11"/>
        <v>0.57903028899898812</v>
      </c>
      <c r="E189" s="55">
        <f t="shared" si="12"/>
        <v>0.58590965610579337</v>
      </c>
      <c r="F189" s="55">
        <f t="shared" si="13"/>
        <v>0.52256109518198102</v>
      </c>
      <c r="G189" s="56">
        <f t="shared" si="14"/>
        <v>0.46769234205774068</v>
      </c>
    </row>
    <row r="190" spans="2:7" x14ac:dyDescent="0.2">
      <c r="B190" s="42">
        <v>147</v>
      </c>
      <c r="C190" s="55">
        <f t="shared" si="10"/>
        <v>0.52096282764719071</v>
      </c>
      <c r="D190" s="55">
        <f t="shared" si="11"/>
        <v>0.5767672754424189</v>
      </c>
      <c r="E190" s="55">
        <f t="shared" si="12"/>
        <v>0.58498266722209136</v>
      </c>
      <c r="F190" s="55">
        <f t="shared" si="13"/>
        <v>0.52223397427271856</v>
      </c>
      <c r="G190" s="56">
        <f t="shared" si="14"/>
        <v>0.46762888557612348</v>
      </c>
    </row>
    <row r="191" spans="2:7" x14ac:dyDescent="0.2">
      <c r="B191" s="42">
        <v>148</v>
      </c>
      <c r="C191" s="55">
        <f t="shared" si="10"/>
        <v>0.523915616751229</v>
      </c>
      <c r="D191" s="55">
        <f t="shared" si="11"/>
        <v>0.57444516305113835</v>
      </c>
      <c r="E191" s="55">
        <f t="shared" si="12"/>
        <v>0.58397941266490461</v>
      </c>
      <c r="F191" s="55">
        <f t="shared" si="13"/>
        <v>0.52183327314892847</v>
      </c>
      <c r="G191" s="56">
        <f t="shared" si="14"/>
        <v>0.46749587337078696</v>
      </c>
    </row>
    <row r="192" spans="2:7" x14ac:dyDescent="0.2">
      <c r="B192" s="42">
        <v>149</v>
      </c>
      <c r="C192" s="55">
        <f t="shared" si="10"/>
        <v>0.52680392073326077</v>
      </c>
      <c r="D192" s="55">
        <f t="shared" si="11"/>
        <v>0.57206476942754581</v>
      </c>
      <c r="E192" s="55">
        <f t="shared" si="12"/>
        <v>0.58290080732231153</v>
      </c>
      <c r="F192" s="55">
        <f t="shared" si="13"/>
        <v>0.52135982762854893</v>
      </c>
      <c r="G192" s="56">
        <f t="shared" si="14"/>
        <v>0.46729407455117289</v>
      </c>
    </row>
    <row r="193" spans="2:7" x14ac:dyDescent="0.2">
      <c r="B193" s="42">
        <v>150</v>
      </c>
      <c r="C193" s="55">
        <f t="shared" si="10"/>
        <v>0.5296281079932863</v>
      </c>
      <c r="D193" s="55">
        <f t="shared" si="11"/>
        <v>0.56962691211534588</v>
      </c>
      <c r="E193" s="55">
        <f t="shared" si="12"/>
        <v>0.58174776601734779</v>
      </c>
      <c r="F193" s="55">
        <f t="shared" si="13"/>
        <v>0.52081447347087095</v>
      </c>
      <c r="G193" s="56">
        <f t="shared" si="14"/>
        <v>0.46702425817133975</v>
      </c>
    </row>
    <row r="194" spans="2:7" x14ac:dyDescent="0.2">
      <c r="B194" s="42">
        <v>151</v>
      </c>
      <c r="C194" s="55">
        <f t="shared" si="10"/>
        <v>0.53238854693130544</v>
      </c>
      <c r="D194" s="55">
        <f t="shared" si="11"/>
        <v>0.5671324085951398</v>
      </c>
      <c r="E194" s="55">
        <f t="shared" si="12"/>
        <v>0.58052120350318137</v>
      </c>
      <c r="F194" s="55">
        <f t="shared" si="13"/>
        <v>0.52019804637206957</v>
      </c>
      <c r="G194" s="56">
        <f t="shared" si="14"/>
        <v>0.46668719322571822</v>
      </c>
    </row>
    <row r="195" spans="2:7" x14ac:dyDescent="0.2">
      <c r="B195" s="42">
        <v>152</v>
      </c>
      <c r="C195" s="55">
        <f t="shared" si="10"/>
        <v>0.53508560594731769</v>
      </c>
      <c r="D195" s="55">
        <f t="shared" si="11"/>
        <v>0.56458207628219093</v>
      </c>
      <c r="E195" s="55">
        <f t="shared" si="12"/>
        <v>0.57922203446064824</v>
      </c>
      <c r="F195" s="55">
        <f t="shared" si="13"/>
        <v>0.51951138196294544</v>
      </c>
      <c r="G195" s="56">
        <f t="shared" si="14"/>
        <v>0.46628364864697802</v>
      </c>
    </row>
    <row r="196" spans="2:7" x14ac:dyDescent="0.2">
      <c r="B196" s="42">
        <v>153</v>
      </c>
      <c r="C196" s="55">
        <f t="shared" si="10"/>
        <v>0.53771965344132344</v>
      </c>
      <c r="D196" s="55">
        <f t="shared" si="11"/>
        <v>0.5619767325249494</v>
      </c>
      <c r="E196" s="55">
        <f t="shared" si="12"/>
        <v>0.57785117349662529</v>
      </c>
      <c r="F196" s="55">
        <f t="shared" si="13"/>
        <v>0.51875531580745604</v>
      </c>
      <c r="G196" s="56">
        <f t="shared" si="14"/>
        <v>0.46581439330463537</v>
      </c>
    </row>
    <row r="197" spans="2:7" x14ac:dyDescent="0.2">
      <c r="B197" s="42">
        <v>154</v>
      </c>
      <c r="C197" s="55">
        <f t="shared" si="10"/>
        <v>0.54029105781332309</v>
      </c>
      <c r="D197" s="55">
        <f t="shared" si="11"/>
        <v>0.55931719460359208</v>
      </c>
      <c r="E197" s="55">
        <f t="shared" si="12"/>
        <v>0.57640953514240778</v>
      </c>
      <c r="F197" s="55">
        <f t="shared" si="13"/>
        <v>0.51793068340124726</v>
      </c>
      <c r="G197" s="56">
        <f t="shared" si="14"/>
        <v>0.4652801960036711</v>
      </c>
    </row>
    <row r="198" spans="2:7" x14ac:dyDescent="0.2">
      <c r="B198" s="42">
        <v>155</v>
      </c>
      <c r="C198" s="55">
        <f t="shared" si="10"/>
        <v>0.5428001874633156</v>
      </c>
      <c r="D198" s="55">
        <f t="shared" si="11"/>
        <v>0.55660427972854942</v>
      </c>
      <c r="E198" s="55">
        <f t="shared" si="12"/>
        <v>0.57489803385208149</v>
      </c>
      <c r="F198" s="55">
        <f t="shared" si="13"/>
        <v>0.5170383201701868</v>
      </c>
      <c r="G198" s="56">
        <f t="shared" si="14"/>
        <v>0.46468182548313963</v>
      </c>
    </row>
    <row r="199" spans="2:7" x14ac:dyDescent="0.2">
      <c r="B199" s="42">
        <v>156</v>
      </c>
      <c r="C199" s="55">
        <f t="shared" si="10"/>
        <v>0.54524741079130179</v>
      </c>
      <c r="D199" s="55">
        <f t="shared" si="11"/>
        <v>0.55383880503904126</v>
      </c>
      <c r="E199" s="55">
        <f t="shared" si="12"/>
        <v>0.57331758400090105</v>
      </c>
      <c r="F199" s="55">
        <f t="shared" si="13"/>
        <v>0.51607906146889582</v>
      </c>
      <c r="G199" s="56">
        <f t="shared" si="14"/>
        <v>0.4640200504147865</v>
      </c>
    </row>
    <row r="200" spans="2:7" x14ac:dyDescent="0.2">
      <c r="B200" s="42">
        <v>157</v>
      </c>
      <c r="C200" s="55">
        <f t="shared" si="10"/>
        <v>0.54763309619728162</v>
      </c>
      <c r="D200" s="55">
        <f t="shared" si="11"/>
        <v>0.55102158760161268</v>
      </c>
      <c r="E200" s="55">
        <f t="shared" si="12"/>
        <v>0.57166909988366632</v>
      </c>
      <c r="F200" s="55">
        <f t="shared" si="13"/>
        <v>0.51505374257928382</v>
      </c>
      <c r="G200" s="56">
        <f t="shared" si="14"/>
        <v>0.46329563940166352</v>
      </c>
    </row>
    <row r="201" spans="2:7" x14ac:dyDescent="0.2">
      <c r="B201" s="42">
        <v>158</v>
      </c>
      <c r="C201" s="55">
        <f t="shared" si="10"/>
        <v>0.54995761208125504</v>
      </c>
      <c r="D201" s="55">
        <f t="shared" si="11"/>
        <v>0.54815344440866531</v>
      </c>
      <c r="E201" s="55">
        <f t="shared" si="12"/>
        <v>0.56995349571310183</v>
      </c>
      <c r="F201" s="55">
        <f t="shared" si="13"/>
        <v>0.51396319870908491</v>
      </c>
      <c r="G201" s="56">
        <f t="shared" si="14"/>
        <v>0.46250936097673984</v>
      </c>
    </row>
    <row r="202" spans="2:7" x14ac:dyDescent="0.2">
      <c r="B202" s="42">
        <v>159</v>
      </c>
      <c r="C202" s="55">
        <f t="shared" si="10"/>
        <v>0.552221326843222</v>
      </c>
      <c r="D202" s="55">
        <f t="shared" si="11"/>
        <v>0.54523519237699591</v>
      </c>
      <c r="E202" s="55">
        <f t="shared" si="12"/>
        <v>0.56817168561823173</v>
      </c>
      <c r="F202" s="55">
        <f t="shared" si="13"/>
        <v>0.51280826499038767</v>
      </c>
      <c r="G202" s="56">
        <f t="shared" si="14"/>
        <v>0.46166198360152494</v>
      </c>
    </row>
    <row r="203" spans="2:7" x14ac:dyDescent="0.2">
      <c r="B203" s="42">
        <v>160</v>
      </c>
      <c r="C203" s="55">
        <f t="shared" si="10"/>
        <v>0.5544246088831819</v>
      </c>
      <c r="D203" s="55">
        <f t="shared" si="11"/>
        <v>0.54226764834632968</v>
      </c>
      <c r="E203" s="55">
        <f t="shared" si="12"/>
        <v>0.56632458364276284</v>
      </c>
      <c r="F203" s="55">
        <f t="shared" si="13"/>
        <v>0.51158977647817494</v>
      </c>
      <c r="G203" s="56">
        <f t="shared" si="14"/>
        <v>0.46075427566467791</v>
      </c>
    </row>
    <row r="204" spans="2:7" x14ac:dyDescent="0.2">
      <c r="B204" s="42">
        <v>161</v>
      </c>
      <c r="C204" s="55">
        <f t="shared" si="10"/>
        <v>0.55656782660113568</v>
      </c>
      <c r="D204" s="55">
        <f t="shared" si="11"/>
        <v>0.53925162907785995</v>
      </c>
      <c r="E204" s="55">
        <f t="shared" si="12"/>
        <v>0.56441310374345965</v>
      </c>
      <c r="F204" s="55">
        <f t="shared" si="13"/>
        <v>0.51030856814885972</v>
      </c>
      <c r="G204" s="56">
        <f t="shared" si="14"/>
        <v>0.45978700548063145</v>
      </c>
    </row>
    <row r="205" spans="2:7" x14ac:dyDescent="0.2">
      <c r="B205" s="42">
        <v>162</v>
      </c>
      <c r="C205" s="55">
        <f t="shared" si="10"/>
        <v>0.55865134839708286</v>
      </c>
      <c r="D205" s="55">
        <f t="shared" si="11"/>
        <v>0.53618795125278118</v>
      </c>
      <c r="E205" s="55">
        <f t="shared" si="12"/>
        <v>0.5624381597885314</v>
      </c>
      <c r="F205" s="55">
        <f t="shared" si="13"/>
        <v>0.50896547489882193</v>
      </c>
      <c r="G205" s="56">
        <f t="shared" si="14"/>
        <v>0.458760941288202</v>
      </c>
    </row>
    <row r="206" spans="2:7" x14ac:dyDescent="0.2">
      <c r="B206" s="42">
        <v>163</v>
      </c>
      <c r="C206" s="55">
        <f t="shared" si="10"/>
        <v>0.56067554267102326</v>
      </c>
      <c r="D206" s="55">
        <f t="shared" si="11"/>
        <v>0.53307743147083164</v>
      </c>
      <c r="E206" s="55">
        <f t="shared" si="12"/>
        <v>0.56040066555600421</v>
      </c>
      <c r="F206" s="55">
        <f t="shared" si="13"/>
        <v>0.50756133154294381</v>
      </c>
      <c r="G206" s="56">
        <f t="shared" si="14"/>
        <v>0.45767685124921664</v>
      </c>
    </row>
    <row r="207" spans="2:7" x14ac:dyDescent="0.2">
      <c r="B207" s="42">
        <v>164</v>
      </c>
      <c r="C207" s="55">
        <f t="shared" si="10"/>
        <v>0.56264077782295785</v>
      </c>
      <c r="D207" s="55">
        <f t="shared" si="11"/>
        <v>0.52992088624882949</v>
      </c>
      <c r="E207" s="55">
        <f t="shared" si="12"/>
        <v>0.55830153473211364</v>
      </c>
      <c r="F207" s="55">
        <f t="shared" si="13"/>
        <v>0.50609697281314914</v>
      </c>
      <c r="G207" s="56">
        <f t="shared" si="14"/>
        <v>0.45653550344712585</v>
      </c>
    </row>
    <row r="208" spans="2:7" x14ac:dyDescent="0.2">
      <c r="B208" s="42">
        <v>165</v>
      </c>
      <c r="C208" s="55">
        <f t="shared" si="10"/>
        <v>0.56454742225288546</v>
      </c>
      <c r="D208" s="55">
        <f t="shared" si="11"/>
        <v>0.52671913201920995</v>
      </c>
      <c r="E208" s="55">
        <f t="shared" si="12"/>
        <v>0.55614168090967742</v>
      </c>
      <c r="F208" s="55">
        <f t="shared" si="13"/>
        <v>0.50457323335694493</v>
      </c>
      <c r="G208" s="56">
        <f t="shared" si="14"/>
        <v>0.45533766588562524</v>
      </c>
    </row>
    <row r="209" spans="2:7" x14ac:dyDescent="0.2">
      <c r="B209" s="42">
        <v>166</v>
      </c>
      <c r="C209" s="55">
        <f t="shared" si="10"/>
        <v>0.56639584436080637</v>
      </c>
      <c r="D209" s="55">
        <f t="shared" si="11"/>
        <v>0.52347298512856977</v>
      </c>
      <c r="E209" s="55">
        <f t="shared" si="12"/>
        <v>0.55392201758648485</v>
      </c>
      <c r="F209" s="55">
        <f t="shared" si="13"/>
        <v>0.50299094773595676</v>
      </c>
      <c r="G209" s="56">
        <f t="shared" si="14"/>
        <v>0.45408410648727632</v>
      </c>
    </row>
    <row r="210" spans="2:7" x14ac:dyDescent="0.2">
      <c r="B210" s="42">
        <v>167</v>
      </c>
      <c r="C210" s="55">
        <f t="shared" si="10"/>
        <v>0.56818641254672053</v>
      </c>
      <c r="D210" s="55">
        <f t="shared" si="11"/>
        <v>0.52018326184026786</v>
      </c>
      <c r="E210" s="55">
        <f t="shared" si="12"/>
        <v>0.55164345816809834</v>
      </c>
      <c r="F210" s="55">
        <f t="shared" si="13"/>
        <v>0.50135095042863109</v>
      </c>
      <c r="G210" s="56">
        <f t="shared" si="14"/>
        <v>0.45277559309608262</v>
      </c>
    </row>
    <row r="211" spans="2:7" x14ac:dyDescent="0.2">
      <c r="B211" s="42">
        <v>168</v>
      </c>
      <c r="C211" s="55">
        <f t="shared" si="10"/>
        <v>0.56991949521062879</v>
      </c>
      <c r="D211" s="55">
        <f t="shared" si="11"/>
        <v>0.51685077832118331</v>
      </c>
      <c r="E211" s="55">
        <f t="shared" si="12"/>
        <v>0.54930691595342063</v>
      </c>
      <c r="F211" s="55">
        <f t="shared" si="13"/>
        <v>0.49965407581671067</v>
      </c>
      <c r="G211" s="56">
        <f t="shared" si="14"/>
        <v>0.45141289346463875</v>
      </c>
    </row>
    <row r="212" spans="2:7" x14ac:dyDescent="0.2">
      <c r="B212" s="42">
        <v>169</v>
      </c>
      <c r="C212" s="55">
        <f t="shared" si="10"/>
        <v>0.57159546075253054</v>
      </c>
      <c r="D212" s="55">
        <f t="shared" si="11"/>
        <v>0.51347635065146924</v>
      </c>
      <c r="E212" s="55">
        <f t="shared" si="12"/>
        <v>0.54691330414527639</v>
      </c>
      <c r="F212" s="55">
        <f t="shared" si="13"/>
        <v>0.49790115819525738</v>
      </c>
      <c r="G212" s="56">
        <f t="shared" si="14"/>
        <v>0.44999677526366844</v>
      </c>
    </row>
    <row r="213" spans="2:7" x14ac:dyDescent="0.2">
      <c r="B213" s="42">
        <v>170</v>
      </c>
      <c r="C213" s="55">
        <f t="shared" si="10"/>
        <v>0.5732146775724255</v>
      </c>
      <c r="D213" s="55">
        <f t="shared" si="11"/>
        <v>0.51006079481974798</v>
      </c>
      <c r="E213" s="55">
        <f t="shared" si="12"/>
        <v>0.54446353584515783</v>
      </c>
      <c r="F213" s="55">
        <f t="shared" si="13"/>
        <v>0.49609303176776354</v>
      </c>
      <c r="G213" s="56">
        <f t="shared" si="14"/>
        <v>0.44852800607738924</v>
      </c>
    </row>
    <row r="214" spans="2:7" x14ac:dyDescent="0.2">
      <c r="B214" s="42">
        <v>171</v>
      </c>
      <c r="C214" s="55">
        <f t="shared" si="10"/>
        <v>0.57477751407031397</v>
      </c>
      <c r="D214" s="55">
        <f t="shared" si="11"/>
        <v>0.50660492672151158</v>
      </c>
      <c r="E214" s="55">
        <f t="shared" si="12"/>
        <v>0.54195852405145628</v>
      </c>
      <c r="F214" s="55">
        <f t="shared" si="13"/>
        <v>0.49423053064455202</v>
      </c>
      <c r="G214" s="56">
        <f t="shared" si="14"/>
        <v>0.44700735340199427</v>
      </c>
    </row>
    <row r="215" spans="2:7" x14ac:dyDescent="0.2">
      <c r="B215" s="42">
        <v>172</v>
      </c>
      <c r="C215" s="55">
        <f t="shared" si="10"/>
        <v>0.57628433864619644</v>
      </c>
      <c r="D215" s="55">
        <f t="shared" si="11"/>
        <v>0.50310956215766456</v>
      </c>
      <c r="E215" s="55">
        <f t="shared" si="12"/>
        <v>0.53939918165784628</v>
      </c>
      <c r="F215" s="55">
        <f t="shared" si="13"/>
        <v>0.49231448884131374</v>
      </c>
      <c r="G215" s="56">
        <f t="shared" si="14"/>
        <v>0.44543558464427757</v>
      </c>
    </row>
    <row r="216" spans="2:7" x14ac:dyDescent="0.2">
      <c r="B216" s="42">
        <v>173</v>
      </c>
      <c r="C216" s="55">
        <f t="shared" si="10"/>
        <v>0.57773551970007175</v>
      </c>
      <c r="D216" s="55">
        <f t="shared" si="11"/>
        <v>0.49957551683306828</v>
      </c>
      <c r="E216" s="55">
        <f t="shared" si="12"/>
        <v>0.53678642145167899</v>
      </c>
      <c r="F216" s="55">
        <f t="shared" si="13"/>
        <v>0.4903457402776592</v>
      </c>
      <c r="G216" s="56">
        <f t="shared" si="14"/>
        <v>0.44381346712025826</v>
      </c>
    </row>
    <row r="217" spans="2:7" x14ac:dyDescent="0.2">
      <c r="B217" s="42">
        <v>174</v>
      </c>
      <c r="C217" s="55">
        <f t="shared" si="10"/>
        <v>0.57913142563194098</v>
      </c>
      <c r="D217" s="55">
        <f t="shared" si="11"/>
        <v>0.49600360635508783</v>
      </c>
      <c r="E217" s="55">
        <f t="shared" si="12"/>
        <v>0.53412115611236688</v>
      </c>
      <c r="F217" s="55">
        <f t="shared" si="13"/>
        <v>0.48832511877565721</v>
      </c>
      <c r="G217" s="56">
        <f t="shared" si="14"/>
        <v>0.44214176805380551</v>
      </c>
    </row>
    <row r="218" spans="2:7" x14ac:dyDescent="0.2">
      <c r="B218" s="42">
        <v>175</v>
      </c>
      <c r="C218" s="55">
        <f t="shared" si="10"/>
        <v>0.58047242484180295</v>
      </c>
      <c r="D218" s="55">
        <f t="shared" si="11"/>
        <v>0.49239464623213469</v>
      </c>
      <c r="E218" s="55">
        <f t="shared" si="12"/>
        <v>0.53140429820977764</v>
      </c>
      <c r="F218" s="55">
        <f t="shared" si="13"/>
        <v>0.48625345805838432</v>
      </c>
      <c r="G218" s="56">
        <f t="shared" si="14"/>
        <v>0.4404212545752661</v>
      </c>
    </row>
    <row r="219" spans="2:7" x14ac:dyDescent="0.2">
      <c r="B219" s="42">
        <v>176</v>
      </c>
      <c r="C219" s="55">
        <f t="shared" si="10"/>
        <v>0.58175888572965917</v>
      </c>
      <c r="D219" s="55">
        <f t="shared" si="11"/>
        <v>0.48874945187221835</v>
      </c>
      <c r="E219" s="55">
        <f t="shared" si="12"/>
        <v>0.5286367602026234</v>
      </c>
      <c r="F219" s="55">
        <f t="shared" si="13"/>
        <v>0.48413159174846843</v>
      </c>
      <c r="G219" s="56">
        <f t="shared" si="14"/>
        <v>0.43865269372008953</v>
      </c>
    </row>
    <row r="220" spans="2:7" x14ac:dyDescent="0.2">
      <c r="B220" s="42">
        <v>177</v>
      </c>
      <c r="C220" s="55">
        <f t="shared" si="10"/>
        <v>0.58299117669550804</v>
      </c>
      <c r="D220" s="55">
        <f t="shared" si="11"/>
        <v>0.48506883858148886</v>
      </c>
      <c r="E220" s="55">
        <f t="shared" si="12"/>
        <v>0.52581945443685185</v>
      </c>
      <c r="F220" s="55">
        <f t="shared" si="13"/>
        <v>0.48196035336663917</v>
      </c>
      <c r="G220" s="56">
        <f t="shared" si="14"/>
        <v>0.4368368524274559</v>
      </c>
    </row>
    <row r="221" spans="2:7" x14ac:dyDescent="0.2">
      <c r="B221" s="42">
        <v>178</v>
      </c>
      <c r="C221" s="55">
        <f t="shared" si="10"/>
        <v>0.58416966613935106</v>
      </c>
      <c r="D221" s="55">
        <f t="shared" si="11"/>
        <v>0.48135362156278838</v>
      </c>
      <c r="E221" s="55">
        <f t="shared" si="12"/>
        <v>0.52295329314403927</v>
      </c>
      <c r="F221" s="55">
        <f t="shared" si="13"/>
        <v>0.4797405763302709</v>
      </c>
      <c r="G221" s="56">
        <f t="shared" si="14"/>
        <v>0.43497449753890555</v>
      </c>
    </row>
    <row r="222" spans="2:7" x14ac:dyDescent="0.2">
      <c r="B222" s="42">
        <v>179</v>
      </c>
      <c r="C222" s="55">
        <f t="shared" si="10"/>
        <v>0.58529472246118719</v>
      </c>
      <c r="D222" s="55">
        <f t="shared" si="11"/>
        <v>0.47760461591419873</v>
      </c>
      <c r="E222" s="55">
        <f t="shared" si="12"/>
        <v>0.52003918843978525</v>
      </c>
      <c r="F222" s="55">
        <f t="shared" si="13"/>
        <v>0.47747309395193788</v>
      </c>
      <c r="G222" s="56">
        <f t="shared" si="14"/>
        <v>0.43306639579696415</v>
      </c>
    </row>
    <row r="223" spans="2:7" x14ac:dyDescent="0.2">
      <c r="B223" s="42">
        <v>180</v>
      </c>
      <c r="C223" s="55">
        <f t="shared" si="10"/>
        <v>0.58636671406101704</v>
      </c>
      <c r="D223" s="55">
        <f t="shared" si="11"/>
        <v>0.47382263662759055</v>
      </c>
      <c r="E223" s="55">
        <f t="shared" si="12"/>
        <v>0.51707805232210502</v>
      </c>
      <c r="F223" s="55">
        <f t="shared" si="13"/>
        <v>0.47515873943795628</v>
      </c>
      <c r="G223" s="56">
        <f t="shared" si="14"/>
        <v>0.43111331384377771</v>
      </c>
    </row>
    <row r="224" spans="2:7" x14ac:dyDescent="0.2">
      <c r="B224" s="42">
        <v>181</v>
      </c>
      <c r="C224" s="55">
        <f t="shared" si="10"/>
        <v>0.58738600933884078</v>
      </c>
      <c r="D224" s="55">
        <f t="shared" si="11"/>
        <v>0.47000849858717475</v>
      </c>
      <c r="E224" s="55">
        <f t="shared" si="12"/>
        <v>0.51407079666982425</v>
      </c>
      <c r="F224" s="55">
        <f t="shared" si="13"/>
        <v>0.47279834588693864</v>
      </c>
      <c r="G224" s="56">
        <f t="shared" si="14"/>
        <v>0.42911601821973622</v>
      </c>
    </row>
    <row r="225" spans="2:7" x14ac:dyDescent="0.2">
      <c r="B225" s="42">
        <v>182</v>
      </c>
      <c r="C225" s="55">
        <f t="shared" si="10"/>
        <v>0.58835297669465747</v>
      </c>
      <c r="D225" s="55">
        <f t="shared" si="11"/>
        <v>0.46616301656805226</v>
      </c>
      <c r="E225" s="55">
        <f t="shared" si="12"/>
        <v>0.51101833324097523</v>
      </c>
      <c r="F225" s="55">
        <f t="shared" si="13"/>
        <v>0.47039274628834365</v>
      </c>
      <c r="G225" s="56">
        <f t="shared" si="14"/>
        <v>0.42707527536210999</v>
      </c>
    </row>
    <row r="226" spans="2:7" x14ac:dyDescent="0.2">
      <c r="B226" s="42">
        <v>183</v>
      </c>
      <c r="C226" s="55">
        <f t="shared" si="10"/>
        <v>0.58926798452846774</v>
      </c>
      <c r="D226" s="55">
        <f t="shared" si="11"/>
        <v>0.46228700523476746</v>
      </c>
      <c r="E226" s="55">
        <f t="shared" si="12"/>
        <v>0.50792157367119473</v>
      </c>
      <c r="F226" s="55">
        <f t="shared" si="13"/>
        <v>0.46794277352102664</v>
      </c>
      <c r="G226" s="56">
        <f t="shared" si="14"/>
        <v>0.42499185160367814</v>
      </c>
    </row>
    <row r="227" spans="2:7" x14ac:dyDescent="0.2">
      <c r="B227" s="42">
        <v>184</v>
      </c>
      <c r="C227" s="55">
        <f t="shared" si="10"/>
        <v>0.59013140124027164</v>
      </c>
      <c r="D227" s="55">
        <f t="shared" si="11"/>
        <v>0.45838127913985793</v>
      </c>
      <c r="E227" s="55">
        <f t="shared" si="12"/>
        <v>0.50478142947211868</v>
      </c>
      <c r="F227" s="55">
        <f t="shared" si="13"/>
        <v>0.46544926035179313</v>
      </c>
      <c r="G227" s="56">
        <f t="shared" si="14"/>
        <v>0.4228665131713607</v>
      </c>
    </row>
    <row r="228" spans="2:7" x14ac:dyDescent="0.2">
      <c r="B228" s="42">
        <v>185</v>
      </c>
      <c r="C228" s="55">
        <f t="shared" si="10"/>
        <v>0.59094359523006912</v>
      </c>
      <c r="D228" s="55">
        <f t="shared" si="11"/>
        <v>0.45444665272241347</v>
      </c>
      <c r="E228" s="55">
        <f t="shared" si="12"/>
        <v>0.50159881202978285</v>
      </c>
      <c r="F228" s="55">
        <f t="shared" si="13"/>
        <v>0.46291303943395096</v>
      </c>
      <c r="G228" s="56">
        <f t="shared" si="14"/>
        <v>0.4207000261848548</v>
      </c>
    </row>
    <row r="229" spans="2:7" x14ac:dyDescent="0.2">
      <c r="B229" s="42">
        <v>186</v>
      </c>
      <c r="C229" s="55">
        <f t="shared" si="10"/>
        <v>0.59170493489785969</v>
      </c>
      <c r="D229" s="55">
        <f t="shared" si="11"/>
        <v>0.45048394030662237</v>
      </c>
      <c r="E229" s="55">
        <f t="shared" si="12"/>
        <v>0.49837463260302173</v>
      </c>
      <c r="F229" s="55">
        <f t="shared" si="13"/>
        <v>0.46033494330586389</v>
      </c>
      <c r="G229" s="56">
        <f t="shared" si="14"/>
        <v>0.41849315665526426</v>
      </c>
    </row>
    <row r="230" spans="2:7" x14ac:dyDescent="0.2">
      <c r="B230" s="42">
        <v>187</v>
      </c>
      <c r="C230" s="55">
        <f t="shared" si="10"/>
        <v>0.59241578864364353</v>
      </c>
      <c r="D230" s="55">
        <f t="shared" si="11"/>
        <v>0.4464939561003321</v>
      </c>
      <c r="E230" s="55">
        <f t="shared" si="12"/>
        <v>0.49510980232186635</v>
      </c>
      <c r="F230" s="55">
        <f t="shared" si="13"/>
        <v>0.45771580438950621</v>
      </c>
      <c r="G230" s="56">
        <f t="shared" si="14"/>
        <v>0.41624667048373615</v>
      </c>
    </row>
    <row r="231" spans="2:7" x14ac:dyDescent="0.2">
      <c r="B231" s="42">
        <v>188</v>
      </c>
      <c r="C231" s="55">
        <f t="shared" si="10"/>
        <v>0.59307652486742113</v>
      </c>
      <c r="D231" s="55">
        <f t="shared" si="11"/>
        <v>0.44247751419360343</v>
      </c>
      <c r="E231" s="55">
        <f t="shared" si="12"/>
        <v>0.49180523218594785</v>
      </c>
      <c r="F231" s="55">
        <f t="shared" si="13"/>
        <v>0.45505645498901959</v>
      </c>
      <c r="G231" s="56">
        <f t="shared" si="14"/>
        <v>0.41396133346009695</v>
      </c>
    </row>
    <row r="232" spans="2:7" x14ac:dyDescent="0.2">
      <c r="B232" s="42">
        <v>189</v>
      </c>
      <c r="C232" s="55">
        <f t="shared" si="10"/>
        <v>0.59368751196919212</v>
      </c>
      <c r="D232" s="55">
        <f t="shared" si="11"/>
        <v>0.43843542855726475</v>
      </c>
      <c r="E232" s="55">
        <f t="shared" si="12"/>
        <v>0.48846183306289592</v>
      </c>
      <c r="F232" s="55">
        <f t="shared" si="13"/>
        <v>0.45235772728926449</v>
      </c>
      <c r="G232" s="56">
        <f t="shared" si="14"/>
        <v>0.41163791126148525</v>
      </c>
    </row>
    <row r="233" spans="2:7" x14ac:dyDescent="0.2">
      <c r="B233" s="42">
        <v>190</v>
      </c>
      <c r="C233" s="55">
        <f t="shared" si="10"/>
        <v>0.59424911834895677</v>
      </c>
      <c r="D233" s="55">
        <f t="shared" si="11"/>
        <v>0.43436851342938881</v>
      </c>
      <c r="E233" s="55">
        <f t="shared" si="12"/>
        <v>0.48508051610821734</v>
      </c>
      <c r="F233" s="55">
        <f t="shared" si="13"/>
        <v>0.44962045375225912</v>
      </c>
      <c r="G233" s="56">
        <f t="shared" si="14"/>
        <v>0.40927716982945161</v>
      </c>
    </row>
    <row r="234" spans="2:7" x14ac:dyDescent="0.2">
      <c r="B234" s="42">
        <v>191</v>
      </c>
      <c r="C234" s="55">
        <f t="shared" si="10"/>
        <v>0.59476171240671505</v>
      </c>
      <c r="D234" s="55">
        <f t="shared" si="11"/>
        <v>0.43027758215611767</v>
      </c>
      <c r="E234" s="55">
        <f t="shared" si="12"/>
        <v>0.48166219150576195</v>
      </c>
      <c r="F234" s="55">
        <f t="shared" si="13"/>
        <v>0.44684546592834362</v>
      </c>
      <c r="G234" s="56">
        <f t="shared" si="14"/>
        <v>0.40687987423916649</v>
      </c>
    </row>
    <row r="235" spans="2:7" x14ac:dyDescent="0.2">
      <c r="B235" s="42">
        <v>192</v>
      </c>
      <c r="C235" s="55">
        <f t="shared" si="10"/>
        <v>0.59522566254246667</v>
      </c>
      <c r="D235" s="55">
        <f t="shared" si="11"/>
        <v>0.42616344827736558</v>
      </c>
      <c r="E235" s="55">
        <f t="shared" si="12"/>
        <v>0.47820776964742939</v>
      </c>
      <c r="F235" s="55">
        <f t="shared" si="13"/>
        <v>0.44403359556965172</v>
      </c>
      <c r="G235" s="56">
        <f t="shared" si="14"/>
        <v>0.40444678975852644</v>
      </c>
    </row>
    <row r="236" spans="2:7" x14ac:dyDescent="0.2">
      <c r="B236" s="42">
        <v>193</v>
      </c>
      <c r="C236" s="55">
        <f t="shared" ref="C236:C299" si="15">IF((-2.015732+(-0.494627*EquationCR)+(0.410176*EquationHDR)+(0.000016739*EquationRHA)+(0.011045*EquationAFC)+(0.022439*EquationSemenCost)+(0.000472*EquationMatureWeight)+(0.005002*LOG(EquationVetCosts))+(-0.000439*EquationVetCosts)+(-0.492759*(LOG(EquationVWP)))+(0.004033*EquationVWP)+(-0.000056845*B236^2)+(0.016499*B236)+(0.007687*EquationMilkPrice)+(0.020093*EquationFeedPrice)+(-0.000679*EquationReplacementPrice)+(1.081435*EquationCullCost)+(0.000379*EquationDIMDNB)+(0.000004823*(EquationCR*B236^2))+(0.00000031*(EquationHDR*B236^2))+(-0.000000000158*(EquationRHA*B236^2))+(-0.000000132*(EquationAFC*B236^2))+(-0.0000000884*(EquationSemenCost*B236^2))+(-0.00000000533*(EquationMatureWeight*B236^2))+(0.000000005*(EquationVetCosts*B236^2))+(0.000007795*(LOG(EquationVWP)*B236^2))+(-0.0000000584*(EquationVWP*B236^2))+(0.0000000614*(B236^2*B236))+(-0.000000336*(B236^2*EquationFeedPrice))+(0.000000009*(B236^2*EquationReplacementPrice))+(-0.000013213*(B236^2*EquationCullCost))+(-0.00000000389*(B236^2*EquationDIMDNB)))&gt;0, (-2.015732+(-0.494627*EquationCR)+(0.410176*EquationHDR)+(0.000016739*EquationRHA)+(0.011045*EquationAFC)+(0.022439*EquationSemenCost)+(0.000472*EquationMatureWeight)+(0.005002*LOG(EquationVetCosts))+(-0.000439*EquationVetCosts)+(-0.492759*(LOG(EquationVWP)))+(0.004033*EquationVWP)+(-0.000056845*B236^2)+(0.016499*B236)+(0.007687*EquationMilkPrice)+(0.020093*EquationFeedPrice)+(-0.000679*EquationReplacementPrice)+(1.081435*EquationCullCost)+(0.000379*EquationDIMDNB)+(0.000004823*(EquationCR*B236^2))+(0.00000031*(EquationHDR*B236^2))+(-0.000000000158*(EquationRHA*B236^2))+(-0.000000132*(EquationAFC*B236^2))+(-0.0000000884*(EquationSemenCost*B236^2))+(-0.00000000533*(EquationMatureWeight*B236^2))+(0.000000005*(EquationVetCosts*B236^2))+(0.000007795*(LOG(EquationVWP)*B236^2))+(-0.0000000584*(EquationVWP*B236^2))+(0.0000000614*(B236^2*B236))+(-0.000000336*(B236^2*EquationFeedPrice))+(0.000000009*(B236^2*EquationReplacementPrice))+(-0.000013213*(B236^2*EquationCullCost))+(-0.00000000389*(B236^2*EquationDIMDNB))), 0)</f>
        <v>0.5956413371562117</v>
      </c>
      <c r="D236" s="55">
        <f t="shared" ref="D236:D299" si="16">IF((-1.870102+(0.51187*(EquationCR))+(1.033374*(EquationHDR))+(0.000011344*(EquationRHA))+(-0.000138*(EquationAFC))+(0.01358*(D278))+(-0.000072752*(EquationMatureWeight))+(-0.046035*(LOG(EquationVetCosts)))+(0.000451*(EquationVetCosts))+(0.512031*(LOG(EquationVWP)))+(-0.006352*(EquationVWP))+(-0.000079212*(B236^2))+(0.015118*(B236))+(0.022341*(EquationMilkPrice))+(-0.022641*(EquationFeedPrice))+(0.000247*(EquationReplacementPrice))+(-0.184557*(EquationCullCost))+(-0.000542*(EquationDIMDNB))+(-0.000004986*(EquationHDR*B236^2))+(-0.000000000147*(EquationRHA*B236^2))+(-0.0000000903*(D278*B236^2))+(-0.000000000856*(EquationMatureWeight*B236^2))+(0.000000134*(B236^2*B236))+(-0.000000149*(B236^2*EquationMilkPrice))+(0.00000000264*(B236^2*EquationDIMDNB)))&gt;0, (-1.870102+(0.51187*(EquationCR))+(1.033374*(EquationHDR))+(0.000011344*(EquationRHA))+(-0.000138*(EquationAFC))+(0.01358*(D278))+(-0.000072752*(EquationMatureWeight))+(-0.046035*(LOG(EquationVetCosts)))+(0.000451*(EquationVetCosts))+(0.512031*(LOG(EquationVWP)))+(-0.006352*(EquationVWP))+(-0.000079212*(B236^2))+(0.015118*(B236))+(0.022341*(EquationMilkPrice))+(-0.022641*(EquationFeedPrice))+(0.000247*(EquationReplacementPrice))+(-0.184557*(EquationCullCost))+(-0.000542*(EquationDIMDNB))+(-0.000004986*(EquationHDR*B236^2))+(-0.000000000147*(EquationRHA*B236^2))+(-0.0000000903*(D278*B236^2))+(-0.000000000856*(EquationMatureWeight*B236^2))+(0.000000134*(B236^2*B236))+(-0.000000149*(B236^2*EquationMilkPrice))+(0.00000000264*(B236^2*EquationDIMDNB))), 0)</f>
        <v>0.42202692527443675</v>
      </c>
      <c r="E236" s="55">
        <f t="shared" ref="E236:E299" si="17">IF((-2.51389+(0.253043*(EquationCR))+(0.791564*(EquationHDR))+(0.000017482*(EquationRHA))+(0.000958*(EquationAFC))+(0.014823*(D278))+(0.00003361*(EquationMatureWeight))+(0.044008*(LOG(EquationVetCosts)))+(-0.000161*(EquationVetCosts))+(0.375409*(LOG(EquationVWP)))+(-0.004875*(EquationVWP))+(-0.000095702*(B236^2))+(0.02001*(B236))+(0.039073*(EquationMilkPrice))+(-0.018836*(EquationFeedPrice))+(0.000102*(EquationReplacementPrice))+(-0.124297*(EquationCullCost))+(-0.000511*(EquationDIMDNB))+(0.00000253*(EquationCR*B236^2))+(-0.000002589*(EquationHDR*B236^2))+(-0.000000000136*(EquationRHA*B236^2))+(-0.0000001*(D278*B236^2))+(-0.00000000108*(EquationMatureWeight*B236^2))+(0.00000015*(B236^2*B236))+(-0.000000215*(B236^2*EquationMilkPrice))+(0.00000000251*(B236^2*EquationDIMDNB)))&gt;0, (-2.51389+(0.253043*(EquationCR))+(0.791564*(EquationHDR))+(0.000017482*(EquationRHA))+(0.000958*(EquationAFC))+(0.014823*(D278))+(0.00003361*(EquationMatureWeight))+(0.044008*(LOG(EquationVetCosts)))+(-0.000161*(EquationVetCosts))+(0.375409*(LOG(EquationVWP)))+(-0.004875*(EquationVWP))+(-0.000095702*(B236^2))+(0.02001*(B236))+(0.039073*(EquationMilkPrice))+(-0.018836*(EquationFeedPrice))+(0.000102*(EquationReplacementPrice))+(-0.124297*(EquationCullCost))+(-0.000511*(EquationDIMDNB))+(0.00000253*(EquationCR*B236^2))+(-0.000002589*(EquationHDR*B236^2))+(-0.000000000136*(EquationRHA*B236^2))+(-0.0000001*(D278*B236^2))+(-0.00000000108*(EquationMatureWeight*B236^2))+(0.00000015*(B236^2*B236))+(-0.000000215*(B236^2*EquationMilkPrice))+(0.00000000251*(B236^2*EquationDIMDNB))), 0)</f>
        <v>0.4747181608588712</v>
      </c>
      <c r="F236" s="55">
        <f t="shared" ref="F236:F299" si="18">IF((-1.892738+(0.137703*(EquationCR))+(0.669836*(EquationHDR))+(0.0000175*(EquationRHA))+(0.000161*(EquationAFC))+(0.013845*(D278))+(0.000016727*(EquationMatureWeight))+(-0.015935*(LOG(EquationVetCosts)))+(0.000118*(EquationVetCosts))+(0.160623*(LOG(EquationVWP)))+(-0.003008*(EquationVWP))+(-0.000090785*(B236^2))+(0.01937*(B236))+(0.020762*(EquationMilkPrice))+(-0.019043*(EquationFeedPrice))+(0.00001449*(EquationReplacementPrice))+(0.175818*(EquationCullCost))+(-0.000295*(EquationDIMDNB))+(0.000002704*(EquationCR*B236^2))+(-0.000001916*(EquationHDR*B236^2))+(-0.000000000127*(EquationRHA*B236^2))+(-0.0000000903*(D278*B236^2))+(-0.000000000771*(EquationMatureWeight*B236^2))+(0.000000137*(B236^2*B236))+(-0.00000257*(B236^2*EquationCullCost)))&gt;0, (-1.892738+(0.137703*(EquationCR))+(0.669836*(EquationHDR))+(0.0000175*(EquationRHA))+(0.000161*(EquationAFC))+(0.013845*(D278))+(0.000016727*(EquationMatureWeight))+(-0.015935*(LOG(EquationVetCosts)))+(0.000118*(EquationVetCosts))+(0.160623*(LOG(EquationVWP)))+(-0.003008*(EquationVWP))+(-0.000090785*(B236^2))+(0.01937*(B236))+(0.020762*(EquationMilkPrice))+(-0.019043*(EquationFeedPrice))+(0.00001449*(EquationReplacementPrice))+(0.175818*(EquationCullCost))+(-0.000295*(EquationDIMDNB))+(0.000002704*(EquationCR*B236^2))+(-0.000001916*(EquationHDR*B236^2))+(-0.000000000127*(EquationRHA*B236^2))+(-0.0000000903*(D278*B236^2))+(-0.000000000771*(EquationMatureWeight*B236^2))+(0.000000137*(B236^2*B236))+(-0.00000257*(B236^2*EquationCullCost))), 0)</f>
        <v>0.44118567437136313</v>
      </c>
      <c r="G236" s="56">
        <f t="shared" ref="G236:G299" si="19">IF((-1.860553+(0.112009*(EquationCR))+(0.5932*(EquationHDR))+(0.000015682*(EquationRHA))+(0.000842*(EquationAFC))+(0.013148*(D278))+(0.000054807*(EquationMatureWeight))+(-0.025351*(LOG(EquationVetCosts)))+(0.0000512*(EquationVetCosts))+(0.087616*(LOG(EquationVWP)))+(-0.00202*(EquationVWP))+(-0.000084247*(B236^2))+(0.018329*(B236))+(0.018516*(EquationMilkPrice))+(0.0064*(EquationFeedPrice))+(0.000011343*(EquationReplacementPrice))+(0.013031*(EquationCullCost))+(-0.000245*(EquationDIMDNB))+(0.000002399*(EquationCR*B236^2))+(-0.000001548*(EquationHDR*B236^2))+(-0.000000000112*(EquationRHA*B236^2))+(-0.0000000853*(D278*B236^2))+(-0.000000000948*(EquationMatureWeight*B236^2))+(0.000000302*(LOG(EquationVetCosts)*B236^2))+(-0.00000000421*(EquationVWP*B236^2))+(0.000000126*(B236^2*B236))+(-0.000000254*(B236^2*EquationFeedPrice)))&gt;0, (-1.860553+(0.112009*(EquationCR))+(0.5932*(EquationHDR))+(0.000015682*(EquationRHA))+(0.000842*(EquationAFC))+(0.013148*(D278))+(0.000054807*(EquationMatureWeight))+(-0.025351*(LOG(EquationVetCosts)))+(0.0000512*(EquationVetCosts))+(0.087616*(LOG(EquationVWP)))+(-0.00202*(EquationVWP))+(-0.000084247*(B236^2))+(0.018329*(B236))+(0.018516*(EquationMilkPrice))+(0.0064*(EquationFeedPrice))+(0.000011343*(EquationReplacementPrice))+(0.013031*(EquationCullCost))+(-0.000245*(EquationDIMDNB))+(0.000002399*(EquationCR*B236^2))+(-0.000001548*(EquationHDR*B236^2))+(-0.000000000112*(EquationRHA*B236^2))+(-0.0000000853*(D278*B236^2))+(-0.000000000948*(EquationMatureWeight*B236^2))+(0.000000302*(LOG(EquationVetCosts)*B236^2))+(-0.00000000421*(EquationVWP*B236^2))+(0.000000126*(B236^2*B236))+(-0.000000254*(B236^2*EquationFeedPrice))), 0)</f>
        <v>0.40197868160205508</v>
      </c>
    </row>
    <row r="237" spans="2:7" x14ac:dyDescent="0.2">
      <c r="B237" s="42">
        <v>194</v>
      </c>
      <c r="C237" s="55">
        <f t="shared" si="15"/>
        <v>0.59600910464795043</v>
      </c>
      <c r="D237" s="55">
        <f t="shared" si="16"/>
        <v>0.41786882650220514</v>
      </c>
      <c r="E237" s="55">
        <f t="shared" si="17"/>
        <v>0.47119427532576741</v>
      </c>
      <c r="F237" s="55">
        <f t="shared" si="18"/>
        <v>0.43830253390217433</v>
      </c>
      <c r="G237" s="56">
        <f t="shared" si="19"/>
        <v>0.39947631486479412</v>
      </c>
    </row>
    <row r="238" spans="2:7" x14ac:dyDescent="0.2">
      <c r="B238" s="42">
        <v>195</v>
      </c>
      <c r="C238" s="55">
        <f t="shared" si="15"/>
        <v>0.59632933341768257</v>
      </c>
      <c r="D238" s="55">
        <f t="shared" si="16"/>
        <v>0.4136899651876752</v>
      </c>
      <c r="E238" s="55">
        <f t="shared" si="17"/>
        <v>0.46763702309223093</v>
      </c>
      <c r="F238" s="55">
        <f t="shared" si="18"/>
        <v>0.43538500560286253</v>
      </c>
      <c r="G238" s="56">
        <f t="shared" si="19"/>
        <v>0.39694045452092891</v>
      </c>
    </row>
    <row r="239" spans="2:7" x14ac:dyDescent="0.2">
      <c r="B239" s="42">
        <v>196</v>
      </c>
      <c r="C239" s="55">
        <f t="shared" si="15"/>
        <v>0.59660239186540842</v>
      </c>
      <c r="D239" s="55">
        <f t="shared" si="16"/>
        <v>0.40949115442853956</v>
      </c>
      <c r="E239" s="55">
        <f t="shared" si="17"/>
        <v>0.46404731405921629</v>
      </c>
      <c r="F239" s="55">
        <f t="shared" si="18"/>
        <v>0.43243392078484466</v>
      </c>
      <c r="G239" s="56">
        <f t="shared" si="19"/>
        <v>0.3943718654224353</v>
      </c>
    </row>
    <row r="240" spans="2:7" x14ac:dyDescent="0.2">
      <c r="B240" s="42">
        <v>197</v>
      </c>
      <c r="C240" s="55">
        <f t="shared" si="15"/>
        <v>0.59682864839112726</v>
      </c>
      <c r="D240" s="55">
        <f t="shared" si="16"/>
        <v>0.40527320719174237</v>
      </c>
      <c r="E240" s="55">
        <f t="shared" si="17"/>
        <v>0.46042605798292202</v>
      </c>
      <c r="F240" s="55">
        <f t="shared" si="18"/>
        <v>0.42945011062873961</v>
      </c>
      <c r="G240" s="56">
        <f t="shared" si="19"/>
        <v>0.39177131229772172</v>
      </c>
    </row>
    <row r="241" spans="2:7" x14ac:dyDescent="0.2">
      <c r="B241" s="42">
        <v>198</v>
      </c>
      <c r="C241" s="55">
        <f t="shared" si="15"/>
        <v>0.59700847139483959</v>
      </c>
      <c r="D241" s="55">
        <f t="shared" si="16"/>
        <v>0.40103693631204185</v>
      </c>
      <c r="E241" s="55">
        <f t="shared" si="17"/>
        <v>0.45677416447320374</v>
      </c>
      <c r="F241" s="55">
        <f t="shared" si="18"/>
        <v>0.4264344061829301</v>
      </c>
      <c r="G241" s="56">
        <f t="shared" si="19"/>
        <v>0.38913955975026876</v>
      </c>
    </row>
    <row r="242" spans="2:7" x14ac:dyDescent="0.2">
      <c r="B242" s="42">
        <v>199</v>
      </c>
      <c r="C242" s="55">
        <f t="shared" si="15"/>
        <v>0.59714222927654537</v>
      </c>
      <c r="D242" s="55">
        <f t="shared" si="16"/>
        <v>0.3967831544905745</v>
      </c>
      <c r="E242" s="55">
        <f t="shared" si="17"/>
        <v>0.45309254299198337</v>
      </c>
      <c r="F242" s="55">
        <f t="shared" si="18"/>
        <v>0.42338763836212567</v>
      </c>
      <c r="G242" s="56">
        <f t="shared" si="19"/>
        <v>0.38647737225727213</v>
      </c>
    </row>
    <row r="243" spans="2:7" x14ac:dyDescent="0.2">
      <c r="B243" s="42">
        <v>200</v>
      </c>
      <c r="C243" s="55">
        <f t="shared" si="15"/>
        <v>0.59723029043624498</v>
      </c>
      <c r="D243" s="55">
        <f t="shared" si="16"/>
        <v>0.39251267429341735</v>
      </c>
      <c r="E243" s="55">
        <f t="shared" si="17"/>
        <v>0.4493821028516562</v>
      </c>
      <c r="F243" s="55">
        <f t="shared" si="18"/>
        <v>0.42031063794592338</v>
      </c>
      <c r="G243" s="56">
        <f t="shared" si="19"/>
        <v>0.38378551416828227</v>
      </c>
    </row>
    <row r="244" spans="2:7" x14ac:dyDescent="0.2">
      <c r="B244" s="42">
        <v>201</v>
      </c>
      <c r="C244" s="55">
        <f t="shared" si="15"/>
        <v>0.59727302327393794</v>
      </c>
      <c r="D244" s="55">
        <f t="shared" si="16"/>
        <v>0.38822630815015485</v>
      </c>
      <c r="E244" s="55">
        <f t="shared" si="17"/>
        <v>0.44564375321350569</v>
      </c>
      <c r="F244" s="55">
        <f t="shared" si="18"/>
        <v>0.4172042355773809</v>
      </c>
      <c r="G244" s="56">
        <f t="shared" si="19"/>
        <v>0.38106474970385695</v>
      </c>
    </row>
    <row r="245" spans="2:7" x14ac:dyDescent="0.2">
      <c r="B245" s="42">
        <v>202</v>
      </c>
      <c r="C245" s="55">
        <f t="shared" si="15"/>
        <v>0.59727079618962431</v>
      </c>
      <c r="D245" s="55">
        <f t="shared" si="16"/>
        <v>0.38392486835244444</v>
      </c>
      <c r="E245" s="55">
        <f t="shared" si="17"/>
        <v>0.44187840308611304</v>
      </c>
      <c r="F245" s="55">
        <f t="shared" si="18"/>
        <v>0.41406926176157144</v>
      </c>
      <c r="G245" s="56">
        <f t="shared" si="19"/>
        <v>0.37831584295419873</v>
      </c>
    </row>
    <row r="246" spans="2:7" x14ac:dyDescent="0.2">
      <c r="B246" s="42">
        <v>203</v>
      </c>
      <c r="C246" s="55">
        <f t="shared" si="15"/>
        <v>0.59722397758330437</v>
      </c>
      <c r="D246" s="55">
        <f t="shared" si="16"/>
        <v>0.37960916705258085</v>
      </c>
      <c r="E246" s="55">
        <f t="shared" si="17"/>
        <v>0.43808696132377067</v>
      </c>
      <c r="F246" s="55">
        <f t="shared" si="18"/>
        <v>0.41090654686415806</v>
      </c>
      <c r="G246" s="56">
        <f t="shared" si="19"/>
        <v>0.37553955787780158</v>
      </c>
    </row>
    <row r="247" spans="2:7" x14ac:dyDescent="0.2">
      <c r="B247" s="42">
        <v>204</v>
      </c>
      <c r="C247" s="55">
        <f t="shared" si="15"/>
        <v>0.59713293585497773</v>
      </c>
      <c r="D247" s="55">
        <f t="shared" si="16"/>
        <v>0.37528001626206731</v>
      </c>
      <c r="E247" s="55">
        <f t="shared" si="17"/>
        <v>0.43427033662489978</v>
      </c>
      <c r="F247" s="55">
        <f t="shared" si="18"/>
        <v>0.40771692110995561</v>
      </c>
      <c r="G247" s="56">
        <f t="shared" si="19"/>
        <v>0.37273665830009867</v>
      </c>
    </row>
    <row r="248" spans="2:7" x14ac:dyDescent="0.2">
      <c r="B248" s="42">
        <v>205</v>
      </c>
      <c r="C248" s="55">
        <f t="shared" si="15"/>
        <v>0.59699803940464458</v>
      </c>
      <c r="D248" s="55">
        <f t="shared" si="16"/>
        <v>0.37093822785018149</v>
      </c>
      <c r="E248" s="55">
        <f t="shared" si="17"/>
        <v>0.43042943753045648</v>
      </c>
      <c r="F248" s="55">
        <f t="shared" si="18"/>
        <v>0.40450121458150268</v>
      </c>
      <c r="G248" s="56">
        <f t="shared" si="19"/>
        <v>0.3699079079121112</v>
      </c>
    </row>
    <row r="249" spans="2:7" x14ac:dyDescent="0.2">
      <c r="B249" s="42">
        <v>206</v>
      </c>
      <c r="C249" s="55">
        <f t="shared" si="15"/>
        <v>0.59681965663230474</v>
      </c>
      <c r="D249" s="55">
        <f t="shared" si="16"/>
        <v>0.36658461354254451</v>
      </c>
      <c r="E249" s="55">
        <f t="shared" si="17"/>
        <v>0.42656517242235992</v>
      </c>
      <c r="F249" s="55">
        <f t="shared" si="18"/>
        <v>0.4012602572176297</v>
      </c>
      <c r="G249" s="56">
        <f t="shared" si="19"/>
        <v>0.36705407026909415</v>
      </c>
    </row>
    <row r="250" spans="2:7" x14ac:dyDescent="0.2">
      <c r="B250" s="42">
        <v>207</v>
      </c>
      <c r="C250" s="55">
        <f t="shared" si="15"/>
        <v>0.59659815593795884</v>
      </c>
      <c r="D250" s="55">
        <f t="shared" si="16"/>
        <v>0.36221998491969587</v>
      </c>
      <c r="E250" s="55">
        <f t="shared" si="17"/>
        <v>0.42267844952189759</v>
      </c>
      <c r="F250" s="55">
        <f t="shared" si="18"/>
        <v>0.39799487881202322</v>
      </c>
      <c r="G250" s="56">
        <f t="shared" si="19"/>
        <v>0.3641759087891826</v>
      </c>
    </row>
    <row r="251" spans="2:7" x14ac:dyDescent="0.2">
      <c r="B251" s="42">
        <v>208</v>
      </c>
      <c r="C251" s="55">
        <f t="shared" si="15"/>
        <v>0.59633390572160594</v>
      </c>
      <c r="D251" s="55">
        <f t="shared" si="16"/>
        <v>0.35784515341565593</v>
      </c>
      <c r="E251" s="55">
        <f t="shared" si="17"/>
        <v>0.41877017688815077</v>
      </c>
      <c r="F251" s="55">
        <f t="shared" si="18"/>
        <v>0.39470590901180813</v>
      </c>
      <c r="G251" s="56">
        <f t="shared" si="19"/>
        <v>0.36127418675204931</v>
      </c>
    </row>
    <row r="252" spans="2:7" x14ac:dyDescent="0.2">
      <c r="B252" s="42">
        <v>209</v>
      </c>
      <c r="C252" s="55">
        <f t="shared" si="15"/>
        <v>0.59602727438324654</v>
      </c>
      <c r="D252" s="55">
        <f t="shared" si="16"/>
        <v>0.35346093068378842</v>
      </c>
      <c r="E252" s="55">
        <f t="shared" si="17"/>
        <v>0.41484126281492367</v>
      </c>
      <c r="F252" s="55">
        <f t="shared" si="18"/>
        <v>0.39139417769348955</v>
      </c>
      <c r="G252" s="56">
        <f t="shared" si="19"/>
        <v>0.35834966765668641</v>
      </c>
    </row>
    <row r="253" spans="2:7" x14ac:dyDescent="0.2">
      <c r="B253" s="42">
        <v>210</v>
      </c>
      <c r="C253" s="55">
        <f t="shared" si="15"/>
        <v>0.5956786303228806</v>
      </c>
      <c r="D253" s="55">
        <f t="shared" si="16"/>
        <v>0.34906812753228827</v>
      </c>
      <c r="E253" s="55">
        <f t="shared" si="17"/>
        <v>0.41089261467562094</v>
      </c>
      <c r="F253" s="55">
        <f t="shared" si="18"/>
        <v>0.38806051386930174</v>
      </c>
      <c r="G253" s="56">
        <f t="shared" si="19"/>
        <v>0.35540311418065329</v>
      </c>
    </row>
    <row r="254" spans="2:7" x14ac:dyDescent="0.2">
      <c r="B254" s="42">
        <v>211</v>
      </c>
      <c r="C254" s="55">
        <f t="shared" si="15"/>
        <v>0.59528834194050873</v>
      </c>
      <c r="D254" s="55">
        <f t="shared" si="16"/>
        <v>0.34466755493233864</v>
      </c>
      <c r="E254" s="55">
        <f t="shared" si="17"/>
        <v>0.40692514001721869</v>
      </c>
      <c r="F254" s="55">
        <f t="shared" si="18"/>
        <v>0.38470574672296587</v>
      </c>
      <c r="G254" s="56">
        <f t="shared" si="19"/>
        <v>0.35243528916572908</v>
      </c>
    </row>
    <row r="255" spans="2:7" x14ac:dyDescent="0.2">
      <c r="B255" s="42">
        <v>212</v>
      </c>
      <c r="C255" s="55">
        <f t="shared" si="15"/>
        <v>0.59485677763613021</v>
      </c>
      <c r="D255" s="55">
        <f t="shared" si="16"/>
        <v>0.34026002371588304</v>
      </c>
      <c r="E255" s="55">
        <f t="shared" si="17"/>
        <v>0.40293974623225609</v>
      </c>
      <c r="F255" s="55">
        <f t="shared" si="18"/>
        <v>0.38133070529926588</v>
      </c>
      <c r="G255" s="56">
        <f t="shared" si="19"/>
        <v>0.34944695532253345</v>
      </c>
    </row>
    <row r="256" spans="2:7" x14ac:dyDescent="0.2">
      <c r="B256" s="42">
        <v>213</v>
      </c>
      <c r="C256" s="55">
        <f t="shared" si="15"/>
        <v>0.59438430580974444</v>
      </c>
      <c r="D256" s="55">
        <f t="shared" si="16"/>
        <v>0.33584634456123719</v>
      </c>
      <c r="E256" s="55">
        <f t="shared" si="17"/>
        <v>0.39893734054318869</v>
      </c>
      <c r="F256" s="55">
        <f t="shared" si="18"/>
        <v>0.3779362184893022</v>
      </c>
      <c r="G256" s="56">
        <f t="shared" si="19"/>
        <v>0.34643887521648992</v>
      </c>
    </row>
    <row r="257" spans="2:7" x14ac:dyDescent="0.2">
      <c r="B257" s="42">
        <v>214</v>
      </c>
      <c r="C257" s="55">
        <f t="shared" si="15"/>
        <v>0.59387129486135293</v>
      </c>
      <c r="D257" s="55">
        <f t="shared" si="16"/>
        <v>0.33142732799166147</v>
      </c>
      <c r="E257" s="55">
        <f t="shared" si="17"/>
        <v>0.39491883000080208</v>
      </c>
      <c r="F257" s="55">
        <f t="shared" si="18"/>
        <v>0.374523115029057</v>
      </c>
      <c r="G257" s="56">
        <f t="shared" si="19"/>
        <v>0.34341181126648668</v>
      </c>
    </row>
    <row r="258" spans="2:7" x14ac:dyDescent="0.2">
      <c r="B258" s="42">
        <v>215</v>
      </c>
      <c r="C258" s="55">
        <f t="shared" si="15"/>
        <v>0.59331811319095462</v>
      </c>
      <c r="D258" s="55">
        <f t="shared" si="16"/>
        <v>0.32700378437393968</v>
      </c>
      <c r="E258" s="55">
        <f t="shared" si="17"/>
        <v>0.3908851214826487</v>
      </c>
      <c r="F258" s="55">
        <f t="shared" si="18"/>
        <v>0.3710922234979841</v>
      </c>
      <c r="G258" s="56">
        <f t="shared" si="19"/>
        <v>0.34036652574353143</v>
      </c>
    </row>
    <row r="259" spans="2:7" x14ac:dyDescent="0.2">
      <c r="B259" s="42">
        <v>216</v>
      </c>
      <c r="C259" s="55">
        <f t="shared" si="15"/>
        <v>0.5927251291985498</v>
      </c>
      <c r="D259" s="55">
        <f t="shared" si="16"/>
        <v>0.32257652391696123</v>
      </c>
      <c r="E259" s="55">
        <f t="shared" si="17"/>
        <v>0.38683712169146706</v>
      </c>
      <c r="F259" s="55">
        <f t="shared" si="18"/>
        <v>0.36764437231758473</v>
      </c>
      <c r="G259" s="56">
        <f t="shared" si="19"/>
        <v>0.33730378076940665</v>
      </c>
    </row>
    <row r="260" spans="2:7" x14ac:dyDescent="0.2">
      <c r="B260" s="42">
        <v>217</v>
      </c>
      <c r="C260" s="55">
        <f t="shared" si="15"/>
        <v>0.59209271128413843</v>
      </c>
      <c r="D260" s="55">
        <f t="shared" si="16"/>
        <v>0.31814635667029734</v>
      </c>
      <c r="E260" s="55">
        <f t="shared" si="17"/>
        <v>0.38277573715361285</v>
      </c>
      <c r="F260" s="55">
        <f t="shared" si="18"/>
        <v>0.36418038974998324</v>
      </c>
      <c r="G260" s="56">
        <f t="shared" si="19"/>
        <v>0.33422433831533405</v>
      </c>
    </row>
    <row r="261" spans="2:7" x14ac:dyDescent="0.2">
      <c r="B261" s="42">
        <v>218</v>
      </c>
      <c r="C261" s="55">
        <f t="shared" si="15"/>
        <v>0.59142122784772067</v>
      </c>
      <c r="D261" s="55">
        <f t="shared" si="16"/>
        <v>0.31371409252278293</v>
      </c>
      <c r="E261" s="55">
        <f t="shared" si="17"/>
        <v>0.37870187421748902</v>
      </c>
      <c r="F261" s="55">
        <f t="shared" si="18"/>
        <v>0.36070110389651078</v>
      </c>
      <c r="G261" s="56">
        <f t="shared" si="19"/>
        <v>0.33112896020062632</v>
      </c>
    </row>
    <row r="262" spans="2:7" x14ac:dyDescent="0.2">
      <c r="B262" s="42">
        <v>219</v>
      </c>
      <c r="C262" s="55">
        <f t="shared" si="15"/>
        <v>0.59071104728929591</v>
      </c>
      <c r="D262" s="55">
        <f t="shared" si="16"/>
        <v>0.30928054120110138</v>
      </c>
      <c r="E262" s="55">
        <f t="shared" si="17"/>
        <v>0.37461643905197212</v>
      </c>
      <c r="F262" s="55">
        <f t="shared" si="18"/>
        <v>0.35720734269628773</v>
      </c>
      <c r="G262" s="56">
        <f t="shared" si="19"/>
        <v>0.32801840809135324</v>
      </c>
    </row>
    <row r="263" spans="2:7" x14ac:dyDescent="0.2">
      <c r="B263" s="42">
        <v>220</v>
      </c>
      <c r="C263" s="55">
        <f t="shared" si="15"/>
        <v>0.589962538008865</v>
      </c>
      <c r="D263" s="55">
        <f t="shared" si="16"/>
        <v>0.3048465122683659</v>
      </c>
      <c r="E263" s="55">
        <f t="shared" si="17"/>
        <v>0.37052033764484998</v>
      </c>
      <c r="F263" s="55">
        <f t="shared" si="18"/>
        <v>0.35369993392480448</v>
      </c>
      <c r="G263" s="56">
        <f t="shared" si="19"/>
        <v>0.32489344349899907</v>
      </c>
    </row>
    <row r="264" spans="2:7" x14ac:dyDescent="0.2">
      <c r="B264" s="42">
        <v>221</v>
      </c>
      <c r="C264" s="55">
        <f t="shared" si="15"/>
        <v>0.58917606840642778</v>
      </c>
      <c r="D264" s="55">
        <f t="shared" si="16"/>
        <v>0.30041281512270224</v>
      </c>
      <c r="E264" s="55">
        <f t="shared" si="17"/>
        <v>0.36641447580124409</v>
      </c>
      <c r="F264" s="55">
        <f t="shared" si="18"/>
        <v>0.35017970519250485</v>
      </c>
      <c r="G264" s="56">
        <f t="shared" si="19"/>
        <v>0.32175482777912412</v>
      </c>
    </row>
    <row r="265" spans="2:7" x14ac:dyDescent="0.2">
      <c r="B265" s="42">
        <v>222</v>
      </c>
      <c r="C265" s="55">
        <f t="shared" si="15"/>
        <v>0.58835200688198375</v>
      </c>
      <c r="D265" s="55">
        <f t="shared" si="16"/>
        <v>0.29598025899583452</v>
      </c>
      <c r="E265" s="55">
        <f t="shared" si="17"/>
        <v>0.36229975914205037</v>
      </c>
      <c r="F265" s="55">
        <f t="shared" si="18"/>
        <v>0.34664748394337419</v>
      </c>
      <c r="G265" s="56">
        <f t="shared" si="19"/>
        <v>0.31860332213003167</v>
      </c>
    </row>
    <row r="266" spans="2:7" x14ac:dyDescent="0.2">
      <c r="B266" s="42">
        <v>223</v>
      </c>
      <c r="C266" s="55">
        <f t="shared" si="15"/>
        <v>0.58749072183553341</v>
      </c>
      <c r="D266" s="55">
        <f t="shared" si="16"/>
        <v>0.29154965295167096</v>
      </c>
      <c r="E266" s="55">
        <f t="shared" si="17"/>
        <v>0.35817709310237317</v>
      </c>
      <c r="F266" s="55">
        <f t="shared" si="18"/>
        <v>0.34310409745351822</v>
      </c>
      <c r="G266" s="56">
        <f t="shared" si="19"/>
        <v>0.31543968759142638</v>
      </c>
    </row>
    <row r="267" spans="2:7" x14ac:dyDescent="0.2">
      <c r="B267" s="42">
        <v>224</v>
      </c>
      <c r="C267" s="55">
        <f t="shared" si="15"/>
        <v>0.58659258166707662</v>
      </c>
      <c r="D267" s="55">
        <f t="shared" si="16"/>
        <v>0.28712180588489111</v>
      </c>
      <c r="E267" s="55">
        <f t="shared" si="17"/>
        <v>0.35404738292995269</v>
      </c>
      <c r="F267" s="55">
        <f t="shared" si="18"/>
        <v>0.33955037282975759</v>
      </c>
      <c r="G267" s="56">
        <f t="shared" si="19"/>
        <v>0.31226468504308236</v>
      </c>
    </row>
    <row r="268" spans="2:7" x14ac:dyDescent="0.2">
      <c r="B268" s="42">
        <v>225</v>
      </c>
      <c r="C268" s="55">
        <f t="shared" si="15"/>
        <v>0.58565795477661264</v>
      </c>
      <c r="D268" s="55">
        <f t="shared" si="16"/>
        <v>0.28269752651953156</v>
      </c>
      <c r="E268" s="55">
        <f t="shared" si="17"/>
        <v>0.349911533683612</v>
      </c>
      <c r="F268" s="55">
        <f t="shared" si="18"/>
        <v>0.33598713700820554</v>
      </c>
      <c r="G268" s="56">
        <f t="shared" si="19"/>
        <v>0.30907907520351013</v>
      </c>
    </row>
    <row r="269" spans="2:7" x14ac:dyDescent="0.2">
      <c r="B269" s="42">
        <v>226</v>
      </c>
      <c r="C269" s="55">
        <f t="shared" si="15"/>
        <v>0.58468720956414266</v>
      </c>
      <c r="D269" s="55">
        <f t="shared" si="16"/>
        <v>0.27827762340757856</v>
      </c>
      <c r="E269" s="55">
        <f t="shared" si="17"/>
        <v>0.34577045023168623</v>
      </c>
      <c r="F269" s="55">
        <f t="shared" si="18"/>
        <v>0.33241521675286478</v>
      </c>
      <c r="G269" s="56">
        <f t="shared" si="19"/>
        <v>0.30588361862861324</v>
      </c>
    </row>
    <row r="270" spans="2:7" x14ac:dyDescent="0.2">
      <c r="B270" s="42">
        <v>227</v>
      </c>
      <c r="C270" s="55">
        <f t="shared" si="15"/>
        <v>0.58368071442966662</v>
      </c>
      <c r="D270" s="55">
        <f t="shared" si="16"/>
        <v>0.27386290492755316</v>
      </c>
      <c r="E270" s="55">
        <f t="shared" si="17"/>
        <v>0.34162503725046328</v>
      </c>
      <c r="F270" s="55">
        <f t="shared" si="18"/>
        <v>0.32883543865421416</v>
      </c>
      <c r="G270" s="56">
        <f t="shared" si="19"/>
        <v>0.30267907571037167</v>
      </c>
    </row>
    <row r="271" spans="2:7" x14ac:dyDescent="0.2">
      <c r="B271" s="42">
        <v>228</v>
      </c>
      <c r="C271" s="55">
        <f t="shared" si="15"/>
        <v>0.58263883777318326</v>
      </c>
      <c r="D271" s="55">
        <f t="shared" si="16"/>
        <v>0.26945417928310395</v>
      </c>
      <c r="E271" s="55">
        <f t="shared" si="17"/>
        <v>0.33747619922262773</v>
      </c>
      <c r="F271" s="55">
        <f t="shared" si="18"/>
        <v>0.32524862912779334</v>
      </c>
      <c r="G271" s="56">
        <f t="shared" si="19"/>
        <v>0.2994662066754914</v>
      </c>
    </row>
    <row r="272" spans="2:7" x14ac:dyDescent="0.2">
      <c r="B272" s="42">
        <v>229</v>
      </c>
      <c r="C272" s="55">
        <f t="shared" si="15"/>
        <v>0.58156194799469374</v>
      </c>
      <c r="D272" s="55">
        <f t="shared" si="16"/>
        <v>0.26505225450159692</v>
      </c>
      <c r="E272" s="55">
        <f t="shared" si="17"/>
        <v>0.33332484043569355</v>
      </c>
      <c r="F272" s="55">
        <f t="shared" si="18"/>
        <v>0.32165561441280444</v>
      </c>
      <c r="G272" s="56">
        <f t="shared" si="19"/>
        <v>0.29624577158409265</v>
      </c>
    </row>
    <row r="273" spans="2:7" x14ac:dyDescent="0.2">
      <c r="B273" s="42">
        <v>230</v>
      </c>
      <c r="C273" s="55">
        <f t="shared" si="15"/>
        <v>0.58045041349419735</v>
      </c>
      <c r="D273" s="55">
        <f t="shared" si="16"/>
        <v>0.26065793843271345</v>
      </c>
      <c r="E273" s="55">
        <f t="shared" si="17"/>
        <v>0.32917186498045048</v>
      </c>
      <c r="F273" s="55">
        <f t="shared" si="18"/>
        <v>0.3180572205706953</v>
      </c>
      <c r="G273" s="56">
        <f t="shared" si="19"/>
        <v>0.29301853032836261</v>
      </c>
    </row>
    <row r="274" spans="2:7" x14ac:dyDescent="0.2">
      <c r="B274" s="42">
        <v>231</v>
      </c>
      <c r="C274" s="55">
        <f t="shared" si="15"/>
        <v>0.57930460267169448</v>
      </c>
      <c r="D274" s="55">
        <f t="shared" si="16"/>
        <v>0.25627203874703564</v>
      </c>
      <c r="E274" s="55">
        <f t="shared" si="17"/>
        <v>0.32501817674940814</v>
      </c>
      <c r="F274" s="55">
        <f t="shared" si="18"/>
        <v>0.31445427348375221</v>
      </c>
      <c r="G274" s="56">
        <f t="shared" si="19"/>
        <v>0.28978524263123784</v>
      </c>
    </row>
    <row r="275" spans="2:7" x14ac:dyDescent="0.2">
      <c r="B275" s="42">
        <v>232</v>
      </c>
      <c r="C275" s="55">
        <f t="shared" si="15"/>
        <v>0.57812488392718531</v>
      </c>
      <c r="D275" s="55">
        <f t="shared" si="16"/>
        <v>0.25189540052268483</v>
      </c>
      <c r="E275" s="55">
        <f t="shared" si="17"/>
        <v>0.32086472013089129</v>
      </c>
      <c r="F275" s="55">
        <f t="shared" si="18"/>
        <v>0.31084763758408129</v>
      </c>
      <c r="G275" s="56">
        <f t="shared" si="19"/>
        <v>0.28654670493098139</v>
      </c>
    </row>
    <row r="276" spans="2:7" x14ac:dyDescent="0.2">
      <c r="B276" s="42">
        <v>233</v>
      </c>
      <c r="C276" s="55">
        <f t="shared" si="15"/>
        <v>0.57691162566067011</v>
      </c>
      <c r="D276" s="55">
        <f t="shared" si="16"/>
        <v>0.24752879431632813</v>
      </c>
      <c r="E276" s="55">
        <f t="shared" si="17"/>
        <v>0.31671235881710769</v>
      </c>
      <c r="F276" s="55">
        <f t="shared" si="18"/>
        <v>0.3072381005341917</v>
      </c>
      <c r="G276" s="56">
        <f t="shared" si="19"/>
        <v>0.2833036405565249</v>
      </c>
    </row>
    <row r="277" spans="2:7" x14ac:dyDescent="0.2">
      <c r="B277" s="42">
        <v>234</v>
      </c>
      <c r="C277" s="55">
        <f t="shared" si="15"/>
        <v>0.57566519627214796</v>
      </c>
      <c r="D277" s="55">
        <f t="shared" si="16"/>
        <v>0.24317302096442936</v>
      </c>
      <c r="E277" s="55">
        <f t="shared" si="17"/>
        <v>0.31256198928910028</v>
      </c>
      <c r="F277" s="55">
        <f t="shared" si="18"/>
        <v>0.30362648118969604</v>
      </c>
      <c r="G277" s="56">
        <f t="shared" si="19"/>
        <v>0.28005680254262016</v>
      </c>
    </row>
    <row r="278" spans="2:7" x14ac:dyDescent="0.2">
      <c r="B278" s="42">
        <v>235</v>
      </c>
      <c r="C278" s="55">
        <f t="shared" si="15"/>
        <v>0.57438596416161936</v>
      </c>
      <c r="D278" s="55">
        <f t="shared" si="16"/>
        <v>0.23882888753157722</v>
      </c>
      <c r="E278" s="55">
        <f t="shared" si="17"/>
        <v>0.30841451476718623</v>
      </c>
      <c r="F278" s="55">
        <f t="shared" si="18"/>
        <v>0.30001360482824391</v>
      </c>
      <c r="G278" s="56">
        <f t="shared" si="19"/>
        <v>0.276806950041394</v>
      </c>
    </row>
    <row r="279" spans="2:7" x14ac:dyDescent="0.2">
      <c r="B279" s="42">
        <v>236</v>
      </c>
      <c r="C279" s="55">
        <f t="shared" si="15"/>
        <v>0.57307429772908447</v>
      </c>
      <c r="D279" s="55">
        <f t="shared" si="16"/>
        <v>0.23449720089793727</v>
      </c>
      <c r="E279" s="55">
        <f t="shared" si="17"/>
        <v>0.30427083826744672</v>
      </c>
      <c r="F279" s="55">
        <f t="shared" si="18"/>
        <v>0.29640029654306271</v>
      </c>
      <c r="G279" s="56">
        <f t="shared" si="19"/>
        <v>0.2735548420307703</v>
      </c>
    </row>
    <row r="280" spans="2:7" x14ac:dyDescent="0.2">
      <c r="B280" s="42">
        <v>237</v>
      </c>
      <c r="C280" s="55">
        <f t="shared" si="15"/>
        <v>0.57173056537454237</v>
      </c>
      <c r="D280" s="55">
        <f t="shared" si="16"/>
        <v>0.23017876775780668</v>
      </c>
      <c r="E280" s="55">
        <f t="shared" si="17"/>
        <v>0.3001318626001272</v>
      </c>
      <c r="F280" s="55">
        <f t="shared" si="18"/>
        <v>0.29278738124150516</v>
      </c>
      <c r="G280" s="56">
        <f t="shared" si="19"/>
        <v>0.27030123731308353</v>
      </c>
    </row>
    <row r="281" spans="2:7" x14ac:dyDescent="0.2">
      <c r="B281" s="42">
        <v>238</v>
      </c>
      <c r="C281" s="55">
        <f t="shared" si="15"/>
        <v>0.57035513549799377</v>
      </c>
      <c r="D281" s="55">
        <f t="shared" si="16"/>
        <v>0.22587439461815045</v>
      </c>
      <c r="E281" s="55">
        <f t="shared" si="17"/>
        <v>0.29599849036802062</v>
      </c>
      <c r="F281" s="55">
        <f t="shared" si="18"/>
        <v>0.28917568364360047</v>
      </c>
      <c r="G281" s="56">
        <f t="shared" si="19"/>
        <v>0.26704689451372182</v>
      </c>
    </row>
    <row r="282" spans="2:7" x14ac:dyDescent="0.2">
      <c r="B282" s="42">
        <v>239</v>
      </c>
      <c r="C282" s="55">
        <f t="shared" si="15"/>
        <v>0.56894837649943963</v>
      </c>
      <c r="D282" s="55">
        <f t="shared" si="16"/>
        <v>0.22158488779715876</v>
      </c>
      <c r="E282" s="55">
        <f t="shared" si="17"/>
        <v>0.29187162396486566</v>
      </c>
      <c r="F282" s="55">
        <f t="shared" si="18"/>
        <v>0.28556602828059713</v>
      </c>
      <c r="G282" s="56">
        <f t="shared" si="19"/>
        <v>0.26379257207974116</v>
      </c>
    </row>
    <row r="283" spans="2:7" x14ac:dyDescent="0.2">
      <c r="B283" s="42">
        <v>240</v>
      </c>
      <c r="C283" s="55">
        <f t="shared" si="15"/>
        <v>0.56751065677887813</v>
      </c>
      <c r="D283" s="55">
        <f t="shared" si="16"/>
        <v>0.21731105342279045</v>
      </c>
      <c r="E283" s="55">
        <f t="shared" si="17"/>
        <v>0.28775216557373695</v>
      </c>
      <c r="F283" s="55">
        <f t="shared" si="18"/>
        <v>0.28195923949351576</v>
      </c>
      <c r="G283" s="56">
        <f t="shared" si="19"/>
        <v>0.26053902827850589</v>
      </c>
    </row>
    <row r="284" spans="2:7" x14ac:dyDescent="0.2">
      <c r="B284" s="42">
        <v>241</v>
      </c>
      <c r="C284" s="55">
        <f t="shared" si="15"/>
        <v>0.56604234473630943</v>
      </c>
      <c r="D284" s="55">
        <f t="shared" si="16"/>
        <v>0.21305369743132502</v>
      </c>
      <c r="E284" s="55">
        <f t="shared" si="17"/>
        <v>0.28364101716543255</v>
      </c>
      <c r="F284" s="55">
        <f t="shared" si="18"/>
        <v>0.27835614143169296</v>
      </c>
      <c r="G284" s="56">
        <f t="shared" si="19"/>
        <v>0.25728702119630897</v>
      </c>
    </row>
    <row r="285" spans="2:7" x14ac:dyDescent="0.2">
      <c r="B285" s="42">
        <v>242</v>
      </c>
      <c r="C285" s="55">
        <f t="shared" si="15"/>
        <v>0.56454380877173593</v>
      </c>
      <c r="D285" s="55">
        <f t="shared" si="16"/>
        <v>0.20881362556590491</v>
      </c>
      <c r="E285" s="55">
        <f t="shared" si="17"/>
        <v>0.27953908049687537</v>
      </c>
      <c r="F285" s="55">
        <f t="shared" si="18"/>
        <v>0.27475755805133173</v>
      </c>
      <c r="G285" s="56">
        <f t="shared" si="19"/>
        <v>0.25403730873700525</v>
      </c>
    </row>
    <row r="286" spans="2:7" x14ac:dyDescent="0.2">
      <c r="B286" s="42">
        <v>243</v>
      </c>
      <c r="C286" s="55">
        <f t="shared" si="15"/>
        <v>0.56301541728515447</v>
      </c>
      <c r="D286" s="55">
        <f t="shared" si="16"/>
        <v>0.20459164337508551</v>
      </c>
      <c r="E286" s="55">
        <f t="shared" si="17"/>
        <v>0.27544725710949652</v>
      </c>
      <c r="F286" s="55">
        <f t="shared" si="18"/>
        <v>0.27116431311404876</v>
      </c>
      <c r="G286" s="56">
        <f t="shared" si="19"/>
        <v>0.25079064862063516</v>
      </c>
    </row>
    <row r="287" spans="2:7" x14ac:dyDescent="0.2">
      <c r="B287" s="42">
        <v>244</v>
      </c>
      <c r="C287" s="55">
        <f t="shared" si="15"/>
        <v>0.561457538676568</v>
      </c>
      <c r="D287" s="55">
        <f t="shared" si="16"/>
        <v>0.20038855621138751</v>
      </c>
      <c r="E287" s="55">
        <f t="shared" si="17"/>
        <v>0.27136644832763074</v>
      </c>
      <c r="F287" s="55">
        <f t="shared" si="18"/>
        <v>0.26757723018542401</v>
      </c>
      <c r="G287" s="56">
        <f t="shared" si="19"/>
        <v>0.24754779838205956</v>
      </c>
    </row>
    <row r="288" spans="2:7" x14ac:dyDescent="0.2">
      <c r="B288" s="42">
        <v>245</v>
      </c>
      <c r="C288" s="55">
        <f t="shared" si="15"/>
        <v>0.55987054134597403</v>
      </c>
      <c r="D288" s="55">
        <f t="shared" si="16"/>
        <v>0.19620516922983819</v>
      </c>
      <c r="E288" s="55">
        <f t="shared" si="17"/>
        <v>0.26729755525691051</v>
      </c>
      <c r="F288" s="55">
        <f t="shared" si="18"/>
        <v>0.26399713263354518</v>
      </c>
      <c r="G288" s="56">
        <f t="shared" si="19"/>
        <v>0.24430951536958057</v>
      </c>
    </row>
    <row r="289" spans="2:7" x14ac:dyDescent="0.2">
      <c r="B289" s="42">
        <v>246</v>
      </c>
      <c r="C289" s="55">
        <f t="shared" si="15"/>
        <v>0.55825479369337239</v>
      </c>
      <c r="D289" s="55">
        <f t="shared" si="16"/>
        <v>0.19204228738652429</v>
      </c>
      <c r="E289" s="55">
        <f t="shared" si="17"/>
        <v>0.26324147878265131</v>
      </c>
      <c r="F289" s="55">
        <f t="shared" si="18"/>
        <v>0.26042484362756002</v>
      </c>
      <c r="G289" s="56">
        <f t="shared" si="19"/>
        <v>0.24107655674357586</v>
      </c>
    </row>
    <row r="290" spans="2:7" x14ac:dyDescent="0.2">
      <c r="B290" s="42">
        <v>247</v>
      </c>
      <c r="C290" s="55">
        <f t="shared" si="15"/>
        <v>0.55661066411876603</v>
      </c>
      <c r="D290" s="55">
        <f t="shared" si="16"/>
        <v>0.1879007154371396</v>
      </c>
      <c r="E290" s="55">
        <f t="shared" si="17"/>
        <v>0.25919911956825231</v>
      </c>
      <c r="F290" s="55">
        <f t="shared" si="18"/>
        <v>0.25686118613621767</v>
      </c>
      <c r="G290" s="56">
        <f t="shared" si="19"/>
        <v>0.23784967947512398</v>
      </c>
    </row>
    <row r="291" spans="2:7" x14ac:dyDescent="0.2">
      <c r="B291" s="42">
        <v>248</v>
      </c>
      <c r="C291" s="55">
        <f t="shared" si="15"/>
        <v>0.55493852102215235</v>
      </c>
      <c r="D291" s="55">
        <f t="shared" si="16"/>
        <v>0.18378125793552796</v>
      </c>
      <c r="E291" s="55">
        <f t="shared" si="17"/>
        <v>0.25517137805358248</v>
      </c>
      <c r="F291" s="55">
        <f t="shared" si="18"/>
        <v>0.2533069829264285</v>
      </c>
      <c r="G291" s="56">
        <f t="shared" si="19"/>
        <v>0.23462964034463366</v>
      </c>
    </row>
    <row r="292" spans="2:7" x14ac:dyDescent="0.2">
      <c r="B292" s="42">
        <v>249</v>
      </c>
      <c r="C292" s="55">
        <f t="shared" si="15"/>
        <v>0.55323873280353275</v>
      </c>
      <c r="D292" s="55">
        <f t="shared" si="16"/>
        <v>0.17968471923223683</v>
      </c>
      <c r="E292" s="55">
        <f t="shared" si="17"/>
        <v>0.25115915445337383</v>
      </c>
      <c r="F292" s="55">
        <f t="shared" si="18"/>
        <v>0.24976305656179729</v>
      </c>
      <c r="G292" s="56">
        <f t="shared" si="19"/>
        <v>0.23141719594047352</v>
      </c>
    </row>
    <row r="293" spans="2:7" x14ac:dyDescent="0.2">
      <c r="B293" s="42">
        <v>250</v>
      </c>
      <c r="C293" s="55">
        <f t="shared" si="15"/>
        <v>0.55151166786290606</v>
      </c>
      <c r="D293" s="55">
        <f t="shared" si="16"/>
        <v>0.17561190347306527</v>
      </c>
      <c r="E293" s="55">
        <f t="shared" si="17"/>
        <v>0.24716334875561391</v>
      </c>
      <c r="F293" s="55">
        <f t="shared" si="18"/>
        <v>0.24623022940117956</v>
      </c>
      <c r="G293" s="56">
        <f t="shared" si="19"/>
        <v>0.22821310265759584</v>
      </c>
    </row>
    <row r="294" spans="2:7" x14ac:dyDescent="0.2">
      <c r="B294" s="42">
        <v>251</v>
      </c>
      <c r="C294" s="55">
        <f t="shared" si="15"/>
        <v>0.54975769460027368</v>
      </c>
      <c r="D294" s="55">
        <f t="shared" si="16"/>
        <v>0.1715636527148289</v>
      </c>
      <c r="E294" s="55">
        <f t="shared" si="17"/>
        <v>0.24318490188948319</v>
      </c>
      <c r="F294" s="55">
        <f t="shared" si="18"/>
        <v>0.24270936299452953</v>
      </c>
      <c r="G294" s="56">
        <f t="shared" si="19"/>
        <v>0.22501815424825669</v>
      </c>
    </row>
    <row r="295" spans="2:7" x14ac:dyDescent="0.2">
      <c r="B295" s="42">
        <v>252</v>
      </c>
      <c r="C295" s="55">
        <f t="shared" si="15"/>
        <v>0.54797718141563356</v>
      </c>
      <c r="D295" s="55">
        <f t="shared" si="16"/>
        <v>0.16754073691201324</v>
      </c>
      <c r="E295" s="55">
        <f t="shared" si="17"/>
        <v>0.23922467688964055</v>
      </c>
      <c r="F295" s="55">
        <f t="shared" si="18"/>
        <v>0.2392012443907208</v>
      </c>
      <c r="G295" s="56">
        <f t="shared" si="19"/>
        <v>0.22183307345871855</v>
      </c>
    </row>
    <row r="296" spans="2:7" x14ac:dyDescent="0.2">
      <c r="B296" s="42">
        <v>253</v>
      </c>
      <c r="C296" s="55">
        <f t="shared" si="15"/>
        <v>0.54617049670898776</v>
      </c>
      <c r="D296" s="55">
        <f t="shared" si="16"/>
        <v>0.16354395810023728</v>
      </c>
      <c r="E296" s="55">
        <f t="shared" si="17"/>
        <v>0.23528357144598297</v>
      </c>
      <c r="F296" s="55">
        <f t="shared" si="18"/>
        <v>0.23570669379082737</v>
      </c>
      <c r="G296" s="56">
        <f t="shared" si="19"/>
        <v>0.2186586146331285</v>
      </c>
    </row>
    <row r="297" spans="2:7" x14ac:dyDescent="0.2">
      <c r="B297" s="42">
        <v>254</v>
      </c>
      <c r="C297" s="55">
        <f t="shared" si="15"/>
        <v>0.54433800888033557</v>
      </c>
      <c r="D297" s="55">
        <f t="shared" si="16"/>
        <v>0.15957411944504599</v>
      </c>
      <c r="E297" s="55">
        <f t="shared" si="17"/>
        <v>0.23136248446330843</v>
      </c>
      <c r="F297" s="55">
        <f t="shared" si="18"/>
        <v>0.23222653257055625</v>
      </c>
      <c r="G297" s="56">
        <f t="shared" si="19"/>
        <v>0.21549553323696341</v>
      </c>
    </row>
    <row r="298" spans="2:7" x14ac:dyDescent="0.2">
      <c r="B298" s="42">
        <v>255</v>
      </c>
      <c r="C298" s="55">
        <f t="shared" si="15"/>
        <v>0.5424800863296767</v>
      </c>
      <c r="D298" s="55">
        <f t="shared" si="16"/>
        <v>0.15563202389944281</v>
      </c>
      <c r="E298" s="55">
        <f t="shared" si="17"/>
        <v>0.22746231461109764</v>
      </c>
      <c r="F298" s="55">
        <f t="shared" si="18"/>
        <v>0.22876158189300069</v>
      </c>
      <c r="G298" s="56">
        <f t="shared" si="19"/>
        <v>0.21234458453484722</v>
      </c>
    </row>
    <row r="299" spans="2:7" x14ac:dyDescent="0.2">
      <c r="B299" s="42">
        <v>256</v>
      </c>
      <c r="C299" s="55">
        <f t="shared" si="15"/>
        <v>0.54059709745701046</v>
      </c>
      <c r="D299" s="55">
        <f t="shared" si="16"/>
        <v>0.15171847420250673</v>
      </c>
      <c r="E299" s="55">
        <f t="shared" si="17"/>
        <v>0.22358396032198571</v>
      </c>
      <c r="F299" s="55">
        <f t="shared" si="18"/>
        <v>0.2253126627072583</v>
      </c>
      <c r="G299" s="56">
        <f t="shared" si="19"/>
        <v>0.20920652358923361</v>
      </c>
    </row>
    <row r="300" spans="2:7" x14ac:dyDescent="0.2">
      <c r="B300" s="42">
        <v>257</v>
      </c>
      <c r="C300" s="55">
        <f t="shared" ref="C300:C363" si="20">IF((-2.015732+(-0.494627*EquationCR)+(0.410176*EquationHDR)+(0.000016739*EquationRHA)+(0.011045*EquationAFC)+(0.022439*EquationSemenCost)+(0.000472*EquationMatureWeight)+(0.005002*LOG(EquationVetCosts))+(-0.000439*EquationVetCosts)+(-0.492759*(LOG(EquationVWP)))+(0.004033*EquationVWP)+(-0.000056845*B300^2)+(0.016499*B300)+(0.007687*EquationMilkPrice)+(0.020093*EquationFeedPrice)+(-0.000679*EquationReplacementPrice)+(1.081435*EquationCullCost)+(0.000379*EquationDIMDNB)+(0.000004823*(EquationCR*B300^2))+(0.00000031*(EquationHDR*B300^2))+(-0.000000000158*(EquationRHA*B300^2))+(-0.000000132*(EquationAFC*B300^2))+(-0.0000000884*(EquationSemenCost*B300^2))+(-0.00000000533*(EquationMatureWeight*B300^2))+(0.000000005*(EquationVetCosts*B300^2))+(0.000007795*(LOG(EquationVWP)*B300^2))+(-0.0000000584*(EquationVWP*B300^2))+(0.0000000614*(B300^2*B300))+(-0.000000336*(B300^2*EquationFeedPrice))+(0.000000009*(B300^2*EquationReplacementPrice))+(-0.000013213*(B300^2*EquationCullCost))+(-0.00000000389*(B300^2*EquationDIMDNB)))&gt;0, (-2.015732+(-0.494627*EquationCR)+(0.410176*EquationHDR)+(0.000016739*EquationRHA)+(0.011045*EquationAFC)+(0.022439*EquationSemenCost)+(0.000472*EquationMatureWeight)+(0.005002*LOG(EquationVetCosts))+(-0.000439*EquationVetCosts)+(-0.492759*(LOG(EquationVWP)))+(0.004033*EquationVWP)+(-0.000056845*B300^2)+(0.016499*B300)+(0.007687*EquationMilkPrice)+(0.020093*EquationFeedPrice)+(-0.000679*EquationReplacementPrice)+(1.081435*EquationCullCost)+(0.000379*EquationDIMDNB)+(0.000004823*(EquationCR*B300^2))+(0.00000031*(EquationHDR*B300^2))+(-0.000000000158*(EquationRHA*B300^2))+(-0.000000132*(EquationAFC*B300^2))+(-0.0000000884*(EquationSemenCost*B300^2))+(-0.00000000533*(EquationMatureWeight*B300^2))+(0.000000005*(EquationVetCosts*B300^2))+(0.000007795*(LOG(EquationVWP)*B300^2))+(-0.0000000584*(EquationVWP*B300^2))+(0.0000000614*(B300^2*B300))+(-0.000000336*(B300^2*EquationFeedPrice))+(0.000000009*(B300^2*EquationReplacementPrice))+(-0.000013213*(B300^2*EquationCullCost))+(-0.00000000389*(B300^2*EquationDIMDNB))), 0)</f>
        <v>0.53868941066233833</v>
      </c>
      <c r="D300" s="55">
        <f t="shared" ref="D300:D363" si="21">IF((-1.870102+(0.51187*(EquationCR))+(1.033374*(EquationHDR))+(0.000011344*(EquationRHA))+(-0.000138*(EquationAFC))+(0.01358*(D342))+(-0.000072752*(EquationMatureWeight))+(-0.046035*(LOG(EquationVetCosts)))+(0.000451*(EquationVetCosts))+(0.512031*(LOG(EquationVWP)))+(-0.006352*(EquationVWP))+(-0.000079212*(B300^2))+(0.015118*(B300))+(0.022341*(EquationMilkPrice))+(-0.022641*(EquationFeedPrice))+(0.000247*(EquationReplacementPrice))+(-0.184557*(EquationCullCost))+(-0.000542*(EquationDIMDNB))+(-0.000004986*(EquationHDR*B300^2))+(-0.000000000147*(EquationRHA*B300^2))+(-0.0000000903*(D342*B300^2))+(-0.000000000856*(EquationMatureWeight*B300^2))+(0.000000134*(B300^2*B300))+(-0.000000149*(B300^2*EquationMilkPrice))+(0.00000000264*(B300^2*EquationDIMDNB)))&gt;0, (-1.870102+(0.51187*(EquationCR))+(1.033374*(EquationHDR))+(0.000011344*(EquationRHA))+(-0.000138*(EquationAFC))+(0.01358*(D342))+(-0.000072752*(EquationMatureWeight))+(-0.046035*(LOG(EquationVetCosts)))+(0.000451*(EquationVetCosts))+(0.512031*(LOG(EquationVWP)))+(-0.006352*(EquationVWP))+(-0.000079212*(B300^2))+(0.015118*(B300))+(0.022341*(EquationMilkPrice))+(-0.022641*(EquationFeedPrice))+(0.000247*(EquationReplacementPrice))+(-0.184557*(EquationCullCost))+(-0.000542*(EquationDIMDNB))+(-0.000004986*(EquationHDR*B300^2))+(-0.000000000147*(EquationRHA*B300^2))+(-0.0000000903*(D342*B300^2))+(-0.000000000856*(EquationMatureWeight*B300^2))+(0.000000134*(B300^2*B300))+(-0.000000149*(B300^2*EquationMilkPrice))+(0.00000000264*(B300^2*EquationDIMDNB))), 0)</f>
        <v>0.1478342728780162</v>
      </c>
      <c r="E300" s="55">
        <f t="shared" ref="E300:E363" si="22">IF((-2.51389+(0.253043*(EquationCR))+(0.791564*(EquationHDR))+(0.000017482*(EquationRHA))+(0.000958*(EquationAFC))+(0.014823*(D342))+(0.00003361*(EquationMatureWeight))+(0.044008*(LOG(EquationVetCosts)))+(-0.000161*(EquationVetCosts))+(0.375409*(LOG(EquationVWP)))+(-0.004875*(EquationVWP))+(-0.000095702*(B300^2))+(0.02001*(B300))+(0.039073*(EquationMilkPrice))+(-0.018836*(EquationFeedPrice))+(0.000102*(EquationReplacementPrice))+(-0.124297*(EquationCullCost))+(-0.000511*(EquationDIMDNB))+(0.00000253*(EquationCR*B300^2))+(-0.000002589*(EquationHDR*B300^2))+(-0.000000000136*(EquationRHA*B300^2))+(-0.0000001*(D342*B300^2))+(-0.00000000108*(EquationMatureWeight*B300^2))+(0.00000015*(B300^2*B300))+(-0.000000215*(B300^2*EquationMilkPrice))+(0.00000000251*(B300^2*EquationDIMDNB)))&gt;0, (-2.51389+(0.253043*(EquationCR))+(0.791564*(EquationHDR))+(0.000017482*(EquationRHA))+(0.000958*(EquationAFC))+(0.014823*(D342))+(0.00003361*(EquationMatureWeight))+(0.044008*(LOG(EquationVetCosts)))+(-0.000161*(EquationVetCosts))+(0.375409*(LOG(EquationVWP)))+(-0.004875*(EquationVWP))+(-0.000095702*(B300^2))+(0.02001*(B300))+(0.039073*(EquationMilkPrice))+(-0.018836*(EquationFeedPrice))+(0.000102*(EquationReplacementPrice))+(-0.124297*(EquationCullCost))+(-0.000511*(EquationDIMDNB))+(0.00000253*(EquationCR*B300^2))+(-0.000002589*(EquationHDR*B300^2))+(-0.000000000136*(EquationRHA*B300^2))+(-0.0000001*(D342*B300^2))+(-0.00000000108*(EquationMatureWeight*B300^2))+(0.00000015*(B300^2*B300))+(-0.000000215*(B300^2*EquationMilkPrice))+(0.00000000251*(B300^2*EquationDIMDNB))), 0)</f>
        <v>0.21972831979024282</v>
      </c>
      <c r="F300" s="55">
        <f t="shared" ref="F300:F363" si="23">IF((-1.892738+(0.137703*(EquationCR))+(0.669836*(EquationHDR))+(0.0000175*(EquationRHA))+(0.000161*(EquationAFC))+(0.013845*(D342))+(0.000016727*(EquationMatureWeight))+(-0.015935*(LOG(EquationVetCosts)))+(0.000118*(EquationVetCosts))+(0.160623*(LOG(EquationVWP)))+(-0.003008*(EquationVWP))+(-0.000090785*(B300^2))+(0.01937*(B300))+(0.020762*(EquationMilkPrice))+(-0.019043*(EquationFeedPrice))+(0.00001449*(EquationReplacementPrice))+(0.175818*(EquationCullCost))+(-0.000295*(EquationDIMDNB))+(0.000002704*(EquationCR*B300^2))+(-0.000001916*(EquationHDR*B300^2))+(-0.000000000127*(EquationRHA*B300^2))+(-0.0000000903*(D342*B300^2))+(-0.000000000771*(EquationMatureWeight*B300^2))+(0.000000137*(B300^2*B300))+(-0.00000257*(B300^2*EquationCullCost)))&gt;0, (-1.892738+(0.137703*(EquationCR))+(0.669836*(EquationHDR))+(0.0000175*(EquationRHA))+(0.000161*(EquationAFC))+(0.013845*(D342))+(0.000016727*(EquationMatureWeight))+(-0.015935*(LOG(EquationVetCosts)))+(0.000118*(EquationVetCosts))+(0.160623*(LOG(EquationVWP)))+(-0.003008*(EquationVWP))+(-0.000090785*(B300^2))+(0.01937*(B300))+(0.020762*(EquationMilkPrice))+(-0.019043*(EquationFeedPrice))+(0.00001449*(EquationReplacementPrice))+(0.175818*(EquationCullCost))+(-0.000295*(EquationDIMDNB))+(0.000002704*(EquationCR*B300^2))+(-0.000001916*(EquationHDR*B300^2))+(-0.000000000127*(EquationRHA*B300^2))+(-0.0000000903*(D342*B300^2))+(-0.000000000771*(EquationMatureWeight*B300^2))+(0.000000137*(B300^2*B300))+(-0.00000257*(B300^2*EquationCullCost))), 0)</f>
        <v>0.22188059574705343</v>
      </c>
      <c r="G300" s="56">
        <f t="shared" ref="G300:G363" si="24">IF((-1.860553+(0.112009*(EquationCR))+(0.5932*(EquationHDR))+(0.000015682*(EquationRHA))+(0.000842*(EquationAFC))+(0.013148*(D342))+(0.000054807*(EquationMatureWeight))+(-0.025351*(LOG(EquationVetCosts)))+(0.0000512*(EquationVetCosts))+(0.087616*(LOG(EquationVWP)))+(-0.00202*(EquationVWP))+(-0.000084247*(B300^2))+(0.018329*(B300))+(0.018516*(EquationMilkPrice))+(0.0064*(EquationFeedPrice))+(0.000011343*(EquationReplacementPrice))+(0.013031*(EquationCullCost))+(-0.000245*(EquationDIMDNB))+(0.000002399*(EquationCR*B300^2))+(-0.000001548*(EquationHDR*B300^2))+(-0.000000000112*(EquationRHA*B300^2))+(-0.0000000853*(D342*B300^2))+(-0.000000000948*(EquationMatureWeight*B300^2))+(0.000000302*(LOG(EquationVetCosts)*B300^2))+(-0.00000000421*(EquationVWP*B300^2))+(0.000000126*(B300^2*B300))+(-0.000000254*(B300^2*EquationFeedPrice)))&gt;0, (-1.860553+(0.112009*(EquationCR))+(0.5932*(EquationHDR))+(0.000015682*(EquationRHA))+(0.000842*(EquationAFC))+(0.013148*(D342))+(0.000054807*(EquationMatureWeight))+(-0.025351*(LOG(EquationVetCosts)))+(0.0000512*(EquationVetCosts))+(0.087616*(LOG(EquationVWP)))+(-0.00202*(EquationVWP))+(-0.000084247*(B300^2))+(0.018329*(B300))+(0.018516*(EquationMilkPrice))+(0.0064*(EquationFeedPrice))+(0.000011343*(EquationReplacementPrice))+(0.013031*(EquationCullCost))+(-0.000245*(EquationDIMDNB))+(0.000002399*(EquationCR*B300^2))+(-0.000001548*(EquationHDR*B300^2))+(-0.000000000112*(EquationRHA*B300^2))+(-0.0000000853*(D342*B300^2))+(-0.000000000948*(EquationMatureWeight*B300^2))+(0.000000302*(LOG(EquationVetCosts)*B300^2))+(-0.00000000421*(EquationVWP*B300^2))+(0.000000126*(B300^2*B300))+(-0.000000254*(B300^2*EquationFeedPrice))), 0)</f>
        <v>0.20608210525911369</v>
      </c>
    </row>
    <row r="301" spans="2:7" x14ac:dyDescent="0.2">
      <c r="B301" s="42">
        <v>258</v>
      </c>
      <c r="C301" s="55">
        <f t="shared" si="20"/>
        <v>0.53675739434566017</v>
      </c>
      <c r="D301" s="55">
        <f t="shared" si="21"/>
        <v>0.14398022223306817</v>
      </c>
      <c r="E301" s="55">
        <f t="shared" si="22"/>
        <v>0.21589629097023708</v>
      </c>
      <c r="F301" s="55">
        <f t="shared" si="23"/>
        <v>0.21846620152935861</v>
      </c>
      <c r="G301" s="56">
        <f t="shared" si="24"/>
        <v>0.20297208419870433</v>
      </c>
    </row>
    <row r="302" spans="2:7" x14ac:dyDescent="0.2">
      <c r="B302" s="42">
        <v>259</v>
      </c>
      <c r="C302" s="55">
        <f t="shared" si="20"/>
        <v>0.53480141690697458</v>
      </c>
      <c r="D302" s="55">
        <f t="shared" si="21"/>
        <v>0.14015712435670319</v>
      </c>
      <c r="E302" s="55">
        <f t="shared" si="22"/>
        <v>0.2120887715749156</v>
      </c>
      <c r="F302" s="55">
        <f t="shared" si="23"/>
        <v>0.2150703003530143</v>
      </c>
      <c r="G302" s="56">
        <f t="shared" si="24"/>
        <v>0.1998772148561557</v>
      </c>
    </row>
    <row r="303" spans="2:7" x14ac:dyDescent="0.2">
      <c r="B303" s="42">
        <v>260</v>
      </c>
      <c r="C303" s="55">
        <f t="shared" si="20"/>
        <v>0.53282184674628275</v>
      </c>
      <c r="D303" s="55">
        <f t="shared" si="21"/>
        <v>0.13636578111852876</v>
      </c>
      <c r="E303" s="55">
        <f t="shared" si="22"/>
        <v>0.20830665907428417</v>
      </c>
      <c r="F303" s="55">
        <f t="shared" si="23"/>
        <v>0.21169371229735715</v>
      </c>
      <c r="G303" s="56">
        <f t="shared" si="24"/>
        <v>0.19679825147224453</v>
      </c>
    </row>
    <row r="304" spans="2:7" x14ac:dyDescent="0.2">
      <c r="B304" s="42">
        <v>261</v>
      </c>
      <c r="C304" s="55">
        <f t="shared" si="20"/>
        <v>0.53081905226358483</v>
      </c>
      <c r="D304" s="55">
        <f t="shared" si="21"/>
        <v>0.13260699416734636</v>
      </c>
      <c r="E304" s="55">
        <f t="shared" si="22"/>
        <v>0.20455085069387902</v>
      </c>
      <c r="F304" s="55">
        <f t="shared" si="23"/>
        <v>0.20833725722084248</v>
      </c>
      <c r="G304" s="56">
        <f t="shared" si="24"/>
        <v>0.1937359480790756</v>
      </c>
    </row>
    <row r="305" spans="2:7" x14ac:dyDescent="0.2">
      <c r="B305" s="42">
        <v>262</v>
      </c>
      <c r="C305" s="55">
        <f t="shared" si="20"/>
        <v>0.52879340185888057</v>
      </c>
      <c r="D305" s="55">
        <f t="shared" si="21"/>
        <v>0.12888156492977401</v>
      </c>
      <c r="E305" s="55">
        <f t="shared" si="22"/>
        <v>0.20082224341324714</v>
      </c>
      <c r="F305" s="55">
        <f t="shared" si="23"/>
        <v>0.2050017547596697</v>
      </c>
      <c r="G305" s="56">
        <f t="shared" si="24"/>
        <v>0.19069105849879092</v>
      </c>
    </row>
    <row r="306" spans="2:7" x14ac:dyDescent="0.2">
      <c r="B306" s="42">
        <v>263</v>
      </c>
      <c r="C306" s="55">
        <f t="shared" si="20"/>
        <v>0.52674526393216892</v>
      </c>
      <c r="D306" s="55">
        <f t="shared" si="21"/>
        <v>0.12519029460887782</v>
      </c>
      <c r="E306" s="55">
        <f t="shared" si="22"/>
        <v>0.19712173396443503</v>
      </c>
      <c r="F306" s="55">
        <f t="shared" si="23"/>
        <v>0.20168802432640942</v>
      </c>
      <c r="G306" s="56">
        <f t="shared" si="24"/>
        <v>0.18766433634226465</v>
      </c>
    </row>
    <row r="307" spans="2:7" x14ac:dyDescent="0.2">
      <c r="B307" s="42">
        <v>264</v>
      </c>
      <c r="C307" s="55">
        <f t="shared" si="20"/>
        <v>0.52467500688345114</v>
      </c>
      <c r="D307" s="55">
        <f t="shared" si="21"/>
        <v>0.12153398418279936</v>
      </c>
      <c r="E307" s="55">
        <f t="shared" si="22"/>
        <v>0.19345021883045793</v>
      </c>
      <c r="F307" s="55">
        <f t="shared" si="23"/>
        <v>0.1983968851086377</v>
      </c>
      <c r="G307" s="56">
        <f t="shared" si="24"/>
        <v>0.18465653500781121</v>
      </c>
    </row>
    <row r="308" spans="2:7" x14ac:dyDescent="0.2">
      <c r="B308" s="42">
        <v>265</v>
      </c>
      <c r="C308" s="55">
        <f t="shared" si="20"/>
        <v>0.52258299911272632</v>
      </c>
      <c r="D308" s="55">
        <f t="shared" si="21"/>
        <v>0.11791343440338611</v>
      </c>
      <c r="E308" s="55">
        <f t="shared" si="22"/>
        <v>0.18980859424379121</v>
      </c>
      <c r="F308" s="55">
        <f t="shared" si="23"/>
        <v>0.19512915606755601</v>
      </c>
      <c r="G308" s="56">
        <f t="shared" si="24"/>
        <v>0.18166840767988848</v>
      </c>
    </row>
    <row r="309" spans="2:7" x14ac:dyDescent="0.2">
      <c r="B309" s="42">
        <v>266</v>
      </c>
      <c r="C309" s="55">
        <f t="shared" si="20"/>
        <v>0.52046960901999639</v>
      </c>
      <c r="D309" s="55">
        <f t="shared" si="21"/>
        <v>0.1143294457948166</v>
      </c>
      <c r="E309" s="55">
        <f t="shared" si="22"/>
        <v>0.18619775618485013</v>
      </c>
      <c r="F309" s="55">
        <f t="shared" si="23"/>
        <v>0.19188565593662721</v>
      </c>
      <c r="G309" s="56">
        <f t="shared" si="24"/>
        <v>0.17870070732780782</v>
      </c>
    </row>
    <row r="310" spans="2:7" x14ac:dyDescent="0.2">
      <c r="B310" s="42">
        <v>267</v>
      </c>
      <c r="C310" s="55">
        <f t="shared" si="20"/>
        <v>0.51833520500525798</v>
      </c>
      <c r="D310" s="55">
        <f t="shared" si="21"/>
        <v>0.11078281865224411</v>
      </c>
      <c r="E310" s="55">
        <f t="shared" si="22"/>
        <v>0.18261860038047939</v>
      </c>
      <c r="F310" s="55">
        <f t="shared" si="23"/>
        <v>0.18866720322020977</v>
      </c>
      <c r="G310" s="56">
        <f t="shared" si="24"/>
        <v>0.17575418670443707</v>
      </c>
    </row>
    <row r="311" spans="2:7" x14ac:dyDescent="0.2">
      <c r="B311" s="42">
        <v>268</v>
      </c>
      <c r="C311" s="55">
        <f t="shared" si="20"/>
        <v>0.5161801554685137</v>
      </c>
      <c r="D311" s="55">
        <f t="shared" si="21"/>
        <v>0.10727435304042127</v>
      </c>
      <c r="E311" s="55">
        <f t="shared" si="22"/>
        <v>0.17907202230243655</v>
      </c>
      <c r="F311" s="55">
        <f t="shared" si="23"/>
        <v>0.18547461619218525</v>
      </c>
      <c r="G311" s="56">
        <f t="shared" si="24"/>
        <v>0.17282959834491352</v>
      </c>
    </row>
    <row r="312" spans="2:7" x14ac:dyDescent="0.2">
      <c r="B312" s="42">
        <v>269</v>
      </c>
      <c r="C312" s="55">
        <f t="shared" si="20"/>
        <v>0.51400482880976395</v>
      </c>
      <c r="D312" s="55">
        <f t="shared" si="21"/>
        <v>0.10380484879233501</v>
      </c>
      <c r="E312" s="55">
        <f t="shared" si="22"/>
        <v>0.17555891716588234</v>
      </c>
      <c r="F312" s="55">
        <f t="shared" si="23"/>
        <v>0.18230871289459621</v>
      </c>
      <c r="G312" s="56">
        <f t="shared" si="24"/>
        <v>0.16992769456535012</v>
      </c>
    </row>
    <row r="313" spans="2:7" x14ac:dyDescent="0.2">
      <c r="B313" s="42">
        <v>270</v>
      </c>
      <c r="C313" s="55">
        <f t="shared" si="20"/>
        <v>0.51180959342900767</v>
      </c>
      <c r="D313" s="55">
        <f t="shared" si="21"/>
        <v>0.10037510550784862</v>
      </c>
      <c r="E313" s="55">
        <f t="shared" si="22"/>
        <v>0.17208017992786917</v>
      </c>
      <c r="F313" s="55">
        <f t="shared" si="23"/>
        <v>0.17917031113627971</v>
      </c>
      <c r="G313" s="56">
        <f t="shared" si="24"/>
        <v>0.16704922746154766</v>
      </c>
    </row>
    <row r="314" spans="2:7" x14ac:dyDescent="0.2">
      <c r="B314" s="42">
        <v>271</v>
      </c>
      <c r="C314" s="55">
        <f t="shared" si="20"/>
        <v>0.50959481772624438</v>
      </c>
      <c r="D314" s="55">
        <f t="shared" si="21"/>
        <v>9.6985922552326576E-2</v>
      </c>
      <c r="E314" s="55">
        <f t="shared" si="22"/>
        <v>0.16863670528583194</v>
      </c>
      <c r="F314" s="55">
        <f t="shared" si="23"/>
        <v>0.17606022849150452</v>
      </c>
      <c r="G314" s="56">
        <f t="shared" si="24"/>
        <v>0.16419494890770897</v>
      </c>
    </row>
    <row r="315" spans="2:7" x14ac:dyDescent="0.2">
      <c r="B315" s="42">
        <v>272</v>
      </c>
      <c r="C315" s="55">
        <f t="shared" si="20"/>
        <v>0.50736087010147357</v>
      </c>
      <c r="D315" s="55">
        <f t="shared" si="21"/>
        <v>9.3638099055287943E-2</v>
      </c>
      <c r="E315" s="55">
        <f t="shared" si="22"/>
        <v>0.16522938767607737</v>
      </c>
      <c r="F315" s="55">
        <f t="shared" si="23"/>
        <v>0.17297928229860982</v>
      </c>
      <c r="G315" s="56">
        <f t="shared" si="24"/>
        <v>0.16136561055514376</v>
      </c>
    </row>
    <row r="316" spans="2:7" x14ac:dyDescent="0.2">
      <c r="B316" s="42">
        <v>273</v>
      </c>
      <c r="C316" s="55">
        <f t="shared" si="20"/>
        <v>0.50510811895469854</v>
      </c>
      <c r="D316" s="55">
        <f t="shared" si="21"/>
        <v>9.0332433909033019E-2</v>
      </c>
      <c r="E316" s="55">
        <f t="shared" si="22"/>
        <v>0.16185912127228272</v>
      </c>
      <c r="F316" s="55">
        <f t="shared" si="23"/>
        <v>0.16992828965864115</v>
      </c>
      <c r="G316" s="56">
        <f t="shared" si="24"/>
        <v>0.15856196383099874</v>
      </c>
    </row>
    <row r="317" spans="2:7" x14ac:dyDescent="0.2">
      <c r="B317" s="42">
        <v>274</v>
      </c>
      <c r="C317" s="55">
        <f t="shared" si="20"/>
        <v>0.50283693268591445</v>
      </c>
      <c r="D317" s="55">
        <f t="shared" si="21"/>
        <v>8.707403647377629E-2</v>
      </c>
      <c r="E317" s="55">
        <f t="shared" si="22"/>
        <v>0.15853143698215597</v>
      </c>
      <c r="F317" s="55">
        <f t="shared" si="23"/>
        <v>0.16691254611550857</v>
      </c>
      <c r="G317" s="56">
        <f t="shared" si="24"/>
        <v>0.15578903475382677</v>
      </c>
    </row>
    <row r="318" spans="2:7" x14ac:dyDescent="0.2">
      <c r="B318" s="42">
        <v>275</v>
      </c>
      <c r="C318" s="55">
        <f t="shared" si="20"/>
        <v>0.50054767969512581</v>
      </c>
      <c r="D318" s="55">
        <f t="shared" si="21"/>
        <v>8.3859532573776707E-2</v>
      </c>
      <c r="E318" s="55">
        <f t="shared" si="22"/>
        <v>0.15524273798215626</v>
      </c>
      <c r="F318" s="55">
        <f t="shared" si="23"/>
        <v>0.1639285356155096</v>
      </c>
      <c r="G318" s="56">
        <f t="shared" si="24"/>
        <v>0.15304343947483873</v>
      </c>
    </row>
    <row r="319" spans="2:7" x14ac:dyDescent="0.2">
      <c r="B319" s="42">
        <v>276</v>
      </c>
      <c r="C319" s="55">
        <f t="shared" si="20"/>
        <v>0.49824072838232902</v>
      </c>
      <c r="D319" s="55">
        <f t="shared" si="21"/>
        <v>8.0688994473776879E-2</v>
      </c>
      <c r="E319" s="55">
        <f t="shared" si="22"/>
        <v>0.15199313698215614</v>
      </c>
      <c r="F319" s="55">
        <f t="shared" si="23"/>
        <v>0.16097632011550836</v>
      </c>
      <c r="G319" s="56">
        <f t="shared" si="24"/>
        <v>0.15032520859920412</v>
      </c>
    </row>
    <row r="320" spans="2:7" x14ac:dyDescent="0.2">
      <c r="B320" s="42">
        <v>277</v>
      </c>
      <c r="C320" s="55">
        <f t="shared" si="20"/>
        <v>0.49591644714752714</v>
      </c>
      <c r="D320" s="55">
        <f t="shared" si="21"/>
        <v>7.75632261737772E-2</v>
      </c>
      <c r="E320" s="55">
        <f t="shared" si="22"/>
        <v>0.14878353398215502</v>
      </c>
      <c r="F320" s="55">
        <f t="shared" si="23"/>
        <v>0.15805672161550846</v>
      </c>
      <c r="G320" s="56">
        <f t="shared" si="24"/>
        <v>0.14763509812692593</v>
      </c>
    </row>
    <row r="321" spans="2:7" x14ac:dyDescent="0.2">
      <c r="B321" s="42">
        <v>278</v>
      </c>
      <c r="C321" s="55">
        <f t="shared" si="20"/>
        <v>0.493575204390718</v>
      </c>
      <c r="D321" s="55">
        <f t="shared" si="21"/>
        <v>7.4483031673776706E-2</v>
      </c>
      <c r="E321" s="55">
        <f t="shared" si="22"/>
        <v>0.14561482898215586</v>
      </c>
      <c r="F321" s="55">
        <f t="shared" si="23"/>
        <v>0.15517056211550914</v>
      </c>
      <c r="G321" s="56">
        <f t="shared" si="24"/>
        <v>0.14497386405800283</v>
      </c>
    </row>
    <row r="322" spans="2:7" x14ac:dyDescent="0.2">
      <c r="B322" s="42">
        <v>279</v>
      </c>
      <c r="C322" s="55">
        <f t="shared" si="20"/>
        <v>0.4912173685119014</v>
      </c>
      <c r="D322" s="55">
        <f t="shared" si="21"/>
        <v>7.1449214973776126E-2</v>
      </c>
      <c r="E322" s="55">
        <f t="shared" si="22"/>
        <v>0.14248792198215504</v>
      </c>
      <c r="F322" s="55">
        <f t="shared" si="23"/>
        <v>0.15231866361550861</v>
      </c>
      <c r="G322" s="56">
        <f t="shared" si="24"/>
        <v>0.14234226239243561</v>
      </c>
    </row>
    <row r="323" spans="2:7" x14ac:dyDescent="0.2">
      <c r="B323" s="42">
        <v>280</v>
      </c>
      <c r="C323" s="55">
        <f t="shared" si="20"/>
        <v>0.48884330791107961</v>
      </c>
      <c r="D323" s="55">
        <f t="shared" si="21"/>
        <v>6.8462580073776785E-2</v>
      </c>
      <c r="E323" s="55">
        <f t="shared" si="22"/>
        <v>0.13940371298215676</v>
      </c>
      <c r="F323" s="55">
        <f t="shared" si="23"/>
        <v>0.14950184811550826</v>
      </c>
      <c r="G323" s="56">
        <f t="shared" si="24"/>
        <v>0.13974104913022245</v>
      </c>
    </row>
    <row r="324" spans="2:7" x14ac:dyDescent="0.2">
      <c r="B324" s="42">
        <v>281</v>
      </c>
      <c r="C324" s="55">
        <f t="shared" si="20"/>
        <v>0.48645339098825158</v>
      </c>
      <c r="D324" s="55">
        <f t="shared" si="21"/>
        <v>6.5523930973777178E-2</v>
      </c>
      <c r="E324" s="55">
        <f t="shared" si="22"/>
        <v>0.1363631019821569</v>
      </c>
      <c r="F324" s="55">
        <f t="shared" si="23"/>
        <v>0.14672093761550781</v>
      </c>
      <c r="G324" s="56">
        <f t="shared" si="24"/>
        <v>0.13717098027136457</v>
      </c>
    </row>
    <row r="325" spans="2:7" x14ac:dyDescent="0.2">
      <c r="B325" s="42">
        <v>282</v>
      </c>
      <c r="C325" s="55">
        <f t="shared" si="20"/>
        <v>0.48404798614341621</v>
      </c>
      <c r="D325" s="55">
        <f t="shared" si="21"/>
        <v>6.2634071673777256E-2</v>
      </c>
      <c r="E325" s="55">
        <f t="shared" si="22"/>
        <v>0.13336698898215671</v>
      </c>
      <c r="F325" s="55">
        <f t="shared" si="23"/>
        <v>0.14397675411550812</v>
      </c>
      <c r="G325" s="56">
        <f t="shared" si="24"/>
        <v>0.13463281181586284</v>
      </c>
    </row>
    <row r="326" spans="2:7" x14ac:dyDescent="0.2">
      <c r="B326" s="42">
        <v>283</v>
      </c>
      <c r="C326" s="55">
        <f t="shared" si="20"/>
        <v>0.48162746177657445</v>
      </c>
      <c r="D326" s="55">
        <f t="shared" si="21"/>
        <v>5.9793806173776512E-2</v>
      </c>
      <c r="E326" s="55">
        <f t="shared" si="22"/>
        <v>0.13041627398215641</v>
      </c>
      <c r="F326" s="55">
        <f t="shared" si="23"/>
        <v>0.14127011961550795</v>
      </c>
      <c r="G326" s="56">
        <f t="shared" si="24"/>
        <v>0.13212729976371498</v>
      </c>
    </row>
    <row r="327" spans="2:7" x14ac:dyDescent="0.2">
      <c r="B327" s="42">
        <v>284</v>
      </c>
      <c r="C327" s="55">
        <f t="shared" si="20"/>
        <v>0.47919218628772658</v>
      </c>
      <c r="D327" s="55">
        <f t="shared" si="21"/>
        <v>5.7003938473777493E-2</v>
      </c>
      <c r="E327" s="55">
        <f t="shared" si="22"/>
        <v>0.12751185698215686</v>
      </c>
      <c r="F327" s="55">
        <f t="shared" si="23"/>
        <v>0.13860185611550918</v>
      </c>
      <c r="G327" s="56">
        <f t="shared" si="24"/>
        <v>0.1296552001149231</v>
      </c>
    </row>
    <row r="328" spans="2:7" x14ac:dyDescent="0.2">
      <c r="B328" s="42">
        <v>285</v>
      </c>
      <c r="C328" s="55">
        <f t="shared" si="20"/>
        <v>0.47674252807687179</v>
      </c>
      <c r="D328" s="55">
        <f t="shared" si="21"/>
        <v>5.4265272573776557E-2</v>
      </c>
      <c r="E328" s="55">
        <f t="shared" si="22"/>
        <v>0.12465463798215601</v>
      </c>
      <c r="F328" s="55">
        <f t="shared" si="23"/>
        <v>0.13597278561550782</v>
      </c>
      <c r="G328" s="56">
        <f t="shared" si="24"/>
        <v>0.12721726886948717</v>
      </c>
    </row>
    <row r="329" spans="2:7" x14ac:dyDescent="0.2">
      <c r="B329" s="42">
        <v>286</v>
      </c>
      <c r="C329" s="55">
        <f t="shared" si="20"/>
        <v>0.47427885554401161</v>
      </c>
      <c r="D329" s="55">
        <f t="shared" si="21"/>
        <v>5.157861247377668E-2</v>
      </c>
      <c r="E329" s="55">
        <f t="shared" si="22"/>
        <v>0.12184551698215518</v>
      </c>
      <c r="F329" s="55">
        <f t="shared" si="23"/>
        <v>0.133383730115508</v>
      </c>
      <c r="G329" s="56">
        <f t="shared" si="24"/>
        <v>0.12481426202740578</v>
      </c>
    </row>
    <row r="330" spans="2:7" x14ac:dyDescent="0.2">
      <c r="B330" s="42">
        <v>287</v>
      </c>
      <c r="C330" s="55">
        <f t="shared" si="20"/>
        <v>0.4718015370891433</v>
      </c>
      <c r="D330" s="55">
        <f t="shared" si="21"/>
        <v>4.8944762173776524E-2</v>
      </c>
      <c r="E330" s="55">
        <f t="shared" si="22"/>
        <v>0.11908539398215504</v>
      </c>
      <c r="F330" s="55">
        <f t="shared" si="23"/>
        <v>0.13083551161550841</v>
      </c>
      <c r="G330" s="56">
        <f t="shared" si="24"/>
        <v>0.12244693558867978</v>
      </c>
    </row>
    <row r="331" spans="2:7" x14ac:dyDescent="0.2">
      <c r="B331" s="42">
        <v>288</v>
      </c>
      <c r="C331" s="55">
        <f t="shared" si="20"/>
        <v>0.46931094111226856</v>
      </c>
      <c r="D331" s="55">
        <f t="shared" si="21"/>
        <v>4.6364525673776399E-2</v>
      </c>
      <c r="E331" s="55">
        <f t="shared" si="22"/>
        <v>0.11637516898215725</v>
      </c>
      <c r="F331" s="55">
        <f t="shared" si="23"/>
        <v>0.12832895211550824</v>
      </c>
      <c r="G331" s="56">
        <f t="shared" si="24"/>
        <v>0.12011604555330818</v>
      </c>
    </row>
    <row r="332" spans="2:7" x14ac:dyDescent="0.2">
      <c r="B332" s="42">
        <v>289</v>
      </c>
      <c r="C332" s="55">
        <f t="shared" si="20"/>
        <v>0.46680743601338909</v>
      </c>
      <c r="D332" s="55">
        <f t="shared" si="21"/>
        <v>4.3838706973776634E-2</v>
      </c>
      <c r="E332" s="55">
        <f t="shared" si="22"/>
        <v>0.11371574198215544</v>
      </c>
      <c r="F332" s="55">
        <f t="shared" si="23"/>
        <v>0.12586487361550802</v>
      </c>
      <c r="G332" s="56">
        <f t="shared" si="24"/>
        <v>0.1178223479212927</v>
      </c>
    </row>
    <row r="333" spans="2:7" x14ac:dyDescent="0.2">
      <c r="B333" s="42">
        <v>290</v>
      </c>
      <c r="C333" s="55">
        <f t="shared" si="20"/>
        <v>0.46429139019250065</v>
      </c>
      <c r="D333" s="55">
        <f t="shared" si="21"/>
        <v>4.1368110073776748E-2</v>
      </c>
      <c r="E333" s="55">
        <f t="shared" si="22"/>
        <v>0.11110801298215746</v>
      </c>
      <c r="F333" s="55">
        <f t="shared" si="23"/>
        <v>0.12344409811550774</v>
      </c>
      <c r="G333" s="56">
        <f t="shared" si="24"/>
        <v>0.11556659869263283</v>
      </c>
    </row>
    <row r="334" spans="2:7" x14ac:dyDescent="0.2">
      <c r="B334" s="42">
        <v>291</v>
      </c>
      <c r="C334" s="55">
        <f t="shared" si="20"/>
        <v>0.46176317204960754</v>
      </c>
      <c r="D334" s="55">
        <f t="shared" si="21"/>
        <v>3.8953538973777485E-2</v>
      </c>
      <c r="E334" s="55">
        <f t="shared" si="22"/>
        <v>0.10855288198215697</v>
      </c>
      <c r="F334" s="55">
        <f t="shared" si="23"/>
        <v>0.12106744761550717</v>
      </c>
      <c r="G334" s="56">
        <f t="shared" si="24"/>
        <v>0.11334955386732587</v>
      </c>
    </row>
    <row r="335" spans="2:7" x14ac:dyDescent="0.2">
      <c r="B335" s="42">
        <v>292</v>
      </c>
      <c r="C335" s="55">
        <f t="shared" si="20"/>
        <v>0.4592231499847067</v>
      </c>
      <c r="D335" s="55">
        <f t="shared" si="21"/>
        <v>3.6595797673776589E-2</v>
      </c>
      <c r="E335" s="55">
        <f t="shared" si="22"/>
        <v>0.10605124898215736</v>
      </c>
      <c r="F335" s="55">
        <f t="shared" si="23"/>
        <v>0.11873574411550711</v>
      </c>
      <c r="G335" s="56">
        <f t="shared" si="24"/>
        <v>0.11117196944537616</v>
      </c>
    </row>
    <row r="336" spans="2:7" x14ac:dyDescent="0.2">
      <c r="B336" s="42">
        <v>293</v>
      </c>
      <c r="C336" s="55">
        <f t="shared" si="20"/>
        <v>0.4566716923978002</v>
      </c>
      <c r="D336" s="55">
        <f t="shared" si="21"/>
        <v>3.4300520635882459E-2</v>
      </c>
      <c r="E336" s="55">
        <f t="shared" si="22"/>
        <v>0.1036091844964401</v>
      </c>
      <c r="F336" s="55">
        <f t="shared" si="23"/>
        <v>0.11645485972562891</v>
      </c>
      <c r="G336" s="56">
        <f t="shared" si="24"/>
        <v>0.10903942960537924</v>
      </c>
    </row>
    <row r="337" spans="2:7" x14ac:dyDescent="0.2">
      <c r="B337" s="42">
        <v>294</v>
      </c>
      <c r="C337" s="55">
        <f t="shared" si="20"/>
        <v>0.45410916768888704</v>
      </c>
      <c r="D337" s="55">
        <f t="shared" si="21"/>
        <v>3.2064290475759136E-2</v>
      </c>
      <c r="E337" s="55">
        <f t="shared" si="22"/>
        <v>0.10122306647605246</v>
      </c>
      <c r="F337" s="55">
        <f t="shared" si="23"/>
        <v>0.11422120739558952</v>
      </c>
      <c r="G337" s="56">
        <f t="shared" si="24"/>
        <v>0.10694847613363839</v>
      </c>
    </row>
    <row r="338" spans="2:7" x14ac:dyDescent="0.2">
      <c r="B338" s="42">
        <v>295</v>
      </c>
      <c r="C338" s="55">
        <f t="shared" si="20"/>
        <v>0.45153594425796706</v>
      </c>
      <c r="D338" s="55">
        <f t="shared" si="21"/>
        <v>2.9887731542911175E-2</v>
      </c>
      <c r="E338" s="55">
        <f t="shared" si="22"/>
        <v>9.8893602003909356E-2</v>
      </c>
      <c r="F338" s="55">
        <f t="shared" si="23"/>
        <v>0.11203542206699976</v>
      </c>
      <c r="G338" s="56">
        <f t="shared" si="24"/>
        <v>0.10489968638344366</v>
      </c>
    </row>
    <row r="339" spans="2:7" x14ac:dyDescent="0.2">
      <c r="B339" s="42">
        <v>296</v>
      </c>
      <c r="C339" s="55">
        <f t="shared" si="20"/>
        <v>0.44895239050504021</v>
      </c>
      <c r="D339" s="55">
        <f t="shared" si="21"/>
        <v>2.7771636900927626E-2</v>
      </c>
      <c r="E339" s="55">
        <f t="shared" si="22"/>
        <v>9.6621678800386537E-2</v>
      </c>
      <c r="F339" s="55">
        <f t="shared" si="23"/>
        <v>0.10989831501031186</v>
      </c>
      <c r="G339" s="56">
        <f t="shared" si="24"/>
        <v>0.1028938062736888</v>
      </c>
    </row>
    <row r="340" spans="2:7" x14ac:dyDescent="0.2">
      <c r="B340" s="42">
        <v>297</v>
      </c>
      <c r="C340" s="55">
        <f t="shared" si="20"/>
        <v>0.44635887483010761</v>
      </c>
      <c r="D340" s="55">
        <f t="shared" si="21"/>
        <v>2.5716799343886404E-2</v>
      </c>
      <c r="E340" s="55">
        <f t="shared" si="22"/>
        <v>9.4408184287472927E-2</v>
      </c>
      <c r="F340" s="55">
        <f t="shared" si="23"/>
        <v>0.10781069722638112</v>
      </c>
      <c r="G340" s="56">
        <f t="shared" si="24"/>
        <v>0.10093158146858197</v>
      </c>
    </row>
    <row r="341" spans="2:7" x14ac:dyDescent="0.2">
      <c r="B341" s="42">
        <v>298</v>
      </c>
      <c r="C341" s="55">
        <f t="shared" si="20"/>
        <v>0.4437557656331681</v>
      </c>
      <c r="D341" s="55">
        <f t="shared" si="21"/>
        <v>2.3724011395034064E-2</v>
      </c>
      <c r="E341" s="55">
        <f t="shared" si="22"/>
        <v>9.22540055872966E-2</v>
      </c>
      <c r="F341" s="55">
        <f t="shared" si="23"/>
        <v>0.10577337944514537</v>
      </c>
      <c r="G341" s="56">
        <f t="shared" si="24"/>
        <v>9.9013757376385875E-2</v>
      </c>
    </row>
    <row r="342" spans="2:7" x14ac:dyDescent="0.2">
      <c r="B342" s="42">
        <v>299</v>
      </c>
      <c r="C342" s="55">
        <f t="shared" si="20"/>
        <v>0.44114343131422207</v>
      </c>
      <c r="D342" s="55">
        <f t="shared" si="21"/>
        <v>2.1794065305450944E-2</v>
      </c>
      <c r="E342" s="55">
        <f t="shared" si="22"/>
        <v>9.0160029520655813E-2</v>
      </c>
      <c r="F342" s="55">
        <f t="shared" si="23"/>
        <v>0.10378717212428917</v>
      </c>
      <c r="G342" s="56">
        <f t="shared" si="24"/>
        <v>9.7141079148167997E-2</v>
      </c>
    </row>
    <row r="343" spans="2:7" x14ac:dyDescent="0.2">
      <c r="B343" s="42">
        <v>300</v>
      </c>
      <c r="C343" s="55">
        <f t="shared" si="20"/>
        <v>0.4385222402732698</v>
      </c>
      <c r="D343" s="55">
        <f t="shared" si="21"/>
        <v>1.9927753052722305E-2</v>
      </c>
      <c r="E343" s="55">
        <f t="shared" si="22"/>
        <v>8.8127142605554376E-2</v>
      </c>
      <c r="F343" s="55">
        <f t="shared" si="23"/>
        <v>0.10185288544791407</v>
      </c>
      <c r="G343" s="56">
        <f t="shared" si="24"/>
        <v>9.5314291676538626E-2</v>
      </c>
    </row>
    <row r="344" spans="2:7" x14ac:dyDescent="0.2">
      <c r="B344" s="42">
        <v>301</v>
      </c>
      <c r="C344" s="55">
        <f t="shared" si="20"/>
        <v>0.43589256091030992</v>
      </c>
      <c r="D344" s="55">
        <f t="shared" si="21"/>
        <v>1.8125866339619087E-2</v>
      </c>
      <c r="E344" s="55">
        <f t="shared" si="22"/>
        <v>8.6156231055722204E-2</v>
      </c>
      <c r="F344" s="55">
        <f t="shared" si="23"/>
        <v>9.9971329325219849E-2</v>
      </c>
      <c r="G344" s="56">
        <f t="shared" si="24"/>
        <v>9.3534139594399268E-2</v>
      </c>
    </row>
    <row r="345" spans="2:7" x14ac:dyDescent="0.2">
      <c r="B345" s="42">
        <v>302</v>
      </c>
      <c r="C345" s="55">
        <f t="shared" si="20"/>
        <v>0.4332547616253456</v>
      </c>
      <c r="D345" s="55">
        <f t="shared" si="21"/>
        <v>1.6389196592765026E-2</v>
      </c>
      <c r="E345" s="55">
        <f t="shared" si="22"/>
        <v>8.4248180779158383E-2</v>
      </c>
      <c r="F345" s="55">
        <f t="shared" si="23"/>
        <v>9.8143313389178199E-2</v>
      </c>
      <c r="G345" s="56">
        <f t="shared" si="24"/>
        <v>9.1801367273705609E-2</v>
      </c>
    </row>
    <row r="346" spans="2:7" x14ac:dyDescent="0.2">
      <c r="B346" s="42">
        <v>303</v>
      </c>
      <c r="C346" s="55">
        <f t="shared" si="20"/>
        <v>0.43060921081837322</v>
      </c>
      <c r="D346" s="55">
        <f t="shared" si="21"/>
        <v>1.4718534961328578E-2</v>
      </c>
      <c r="E346" s="55">
        <f t="shared" si="22"/>
        <v>8.2403877376655082E-2</v>
      </c>
      <c r="F346" s="55">
        <f t="shared" si="23"/>
        <v>9.6369646995204727E-2</v>
      </c>
      <c r="G346" s="56">
        <f t="shared" si="24"/>
        <v>9.0116718824187009E-2</v>
      </c>
    </row>
    <row r="347" spans="2:7" x14ac:dyDescent="0.2">
      <c r="B347" s="42">
        <v>304</v>
      </c>
      <c r="C347" s="55">
        <f t="shared" si="20"/>
        <v>0.4279562768893948</v>
      </c>
      <c r="D347" s="55">
        <f t="shared" si="21"/>
        <v>1.311467231567888E-2</v>
      </c>
      <c r="E347" s="55">
        <f t="shared" si="22"/>
        <v>8.0624206140357701E-2</v>
      </c>
      <c r="F347" s="55">
        <f t="shared" si="23"/>
        <v>9.4651139219839447E-2</v>
      </c>
      <c r="G347" s="56">
        <f t="shared" si="24"/>
        <v>8.8480938092131617E-2</v>
      </c>
    </row>
    <row r="348" spans="2:7" x14ac:dyDescent="0.2">
      <c r="B348" s="42">
        <v>305</v>
      </c>
      <c r="C348" s="55">
        <f t="shared" si="20"/>
        <v>0.42529632823840974</v>
      </c>
      <c r="D348" s="55">
        <f t="shared" si="21"/>
        <v>1.1578399246083435E-2</v>
      </c>
      <c r="E348" s="55">
        <f t="shared" si="22"/>
        <v>7.8910052052269461E-2</v>
      </c>
      <c r="F348" s="55">
        <f t="shared" si="23"/>
        <v>9.2988598859427757E-2</v>
      </c>
      <c r="G348" s="56">
        <f t="shared" si="24"/>
        <v>8.6894768659111721E-2</v>
      </c>
    </row>
    <row r="349" spans="2:7" x14ac:dyDescent="0.2">
      <c r="B349" s="42">
        <v>306</v>
      </c>
      <c r="C349" s="55">
        <f t="shared" si="20"/>
        <v>0.42262973326541892</v>
      </c>
      <c r="D349" s="55">
        <f t="shared" si="21"/>
        <v>1.0110506061380212E-2</v>
      </c>
      <c r="E349" s="55">
        <f t="shared" si="22"/>
        <v>7.7262299782814389E-2</v>
      </c>
      <c r="F349" s="55">
        <f t="shared" si="23"/>
        <v>9.1382834428789694E-2</v>
      </c>
      <c r="G349" s="56">
        <f t="shared" si="24"/>
        <v>8.5358953840755036E-2</v>
      </c>
    </row>
    <row r="350" spans="2:7" x14ac:dyDescent="0.2">
      <c r="B350" s="42">
        <v>307</v>
      </c>
      <c r="C350" s="55">
        <f t="shared" si="20"/>
        <v>0.41995686037042007</v>
      </c>
      <c r="D350" s="55">
        <f t="shared" si="21"/>
        <v>8.7117827876634218E-3</v>
      </c>
      <c r="E350" s="55">
        <f t="shared" si="22"/>
        <v>7.5681833689378974E-2</v>
      </c>
      <c r="F350" s="55">
        <f t="shared" si="23"/>
        <v>8.9834654159926114E-2</v>
      </c>
      <c r="G350" s="56">
        <f t="shared" si="24"/>
        <v>8.3874236685485687E-2</v>
      </c>
    </row>
    <row r="351" spans="2:7" x14ac:dyDescent="0.2">
      <c r="B351" s="42">
        <v>308</v>
      </c>
      <c r="C351" s="55">
        <f t="shared" si="20"/>
        <v>0.41727807795341559</v>
      </c>
      <c r="D351" s="55">
        <f t="shared" si="21"/>
        <v>7.3830191669640582E-3</v>
      </c>
      <c r="E351" s="55">
        <f t="shared" si="22"/>
        <v>7.4169537814832681E-2</v>
      </c>
      <c r="F351" s="55">
        <f t="shared" si="23"/>
        <v>8.834486600067587E-2</v>
      </c>
      <c r="G351" s="56">
        <f t="shared" si="24"/>
        <v>8.2441359973293216E-2</v>
      </c>
    </row>
    <row r="352" spans="2:7" x14ac:dyDescent="0.2">
      <c r="B352" s="42">
        <v>309</v>
      </c>
      <c r="C352" s="55">
        <f t="shared" si="20"/>
        <v>0.41459375441440471</v>
      </c>
      <c r="D352" s="55">
        <f t="shared" si="21"/>
        <v>6.1250046559318955E-3</v>
      </c>
      <c r="E352" s="55">
        <f t="shared" si="22"/>
        <v>7.272629588609611E-2</v>
      </c>
      <c r="F352" s="55">
        <f t="shared" si="23"/>
        <v>8.69142776134115E-2</v>
      </c>
      <c r="G352" s="56">
        <f t="shared" si="24"/>
        <v>8.1061066214477062E-2</v>
      </c>
    </row>
    <row r="353" spans="2:7" x14ac:dyDescent="0.2">
      <c r="B353" s="42">
        <v>310</v>
      </c>
      <c r="C353" s="55">
        <f t="shared" si="20"/>
        <v>0.41190425815338727</v>
      </c>
      <c r="D353" s="55">
        <f t="shared" si="21"/>
        <v>4.938528424536362E-3</v>
      </c>
      <c r="E353" s="55">
        <f t="shared" si="22"/>
        <v>7.1352991312673503E-2</v>
      </c>
      <c r="F353" s="55">
        <f t="shared" si="23"/>
        <v>8.5543696373729161E-2</v>
      </c>
      <c r="G353" s="56">
        <f t="shared" si="24"/>
        <v>7.9734097648411661E-2</v>
      </c>
    </row>
    <row r="354" spans="2:7" x14ac:dyDescent="0.2">
      <c r="B354" s="42">
        <v>311</v>
      </c>
      <c r="C354" s="55">
        <f t="shared" si="20"/>
        <v>0.40920995757036221</v>
      </c>
      <c r="D354" s="55">
        <f t="shared" si="21"/>
        <v>3.8243793547331068E-3</v>
      </c>
      <c r="E354" s="55">
        <f t="shared" si="22"/>
        <v>7.0050507185196509E-2</v>
      </c>
      <c r="F354" s="55">
        <f t="shared" si="23"/>
        <v>8.423392936911861E-2</v>
      </c>
      <c r="G354" s="56">
        <f t="shared" si="24"/>
        <v>7.8461196242309961E-2</v>
      </c>
    </row>
    <row r="355" spans="2:7" x14ac:dyDescent="0.2">
      <c r="B355" s="42">
        <v>312</v>
      </c>
      <c r="C355" s="55">
        <f t="shared" si="20"/>
        <v>0.406511221065332</v>
      </c>
      <c r="D355" s="55">
        <f t="shared" si="21"/>
        <v>2.7833460391663151E-3</v>
      </c>
      <c r="E355" s="55">
        <f t="shared" si="22"/>
        <v>6.8819726273987844E-2</v>
      </c>
      <c r="F355" s="55">
        <f t="shared" si="23"/>
        <v>8.2985783397677454E-2</v>
      </c>
      <c r="G355" s="56">
        <f t="shared" si="24"/>
        <v>7.7243103689974391E-2</v>
      </c>
    </row>
    <row r="356" spans="2:7" x14ac:dyDescent="0.2">
      <c r="B356" s="42">
        <v>313</v>
      </c>
      <c r="C356" s="55">
        <f t="shared" si="20"/>
        <v>0.40380841703829456</v>
      </c>
      <c r="D356" s="55">
        <f t="shared" si="21"/>
        <v>1.8162167798573686E-3</v>
      </c>
      <c r="E356" s="55">
        <f t="shared" si="22"/>
        <v>6.7661531027590954E-2</v>
      </c>
      <c r="F356" s="55">
        <f t="shared" si="23"/>
        <v>8.1800064966785296E-2</v>
      </c>
      <c r="G356" s="56">
        <f t="shared" si="24"/>
        <v>7.6080561410568764E-2</v>
      </c>
    </row>
    <row r="357" spans="2:7" x14ac:dyDescent="0.2">
      <c r="B357" s="42">
        <v>314</v>
      </c>
      <c r="C357" s="55">
        <f t="shared" si="20"/>
        <v>0.40110191388925076</v>
      </c>
      <c r="D357" s="55">
        <f t="shared" si="21"/>
        <v>9.2377958688841244E-4</v>
      </c>
      <c r="E357" s="55">
        <f t="shared" si="22"/>
        <v>6.657680357133787E-2</v>
      </c>
      <c r="F357" s="55">
        <f t="shared" si="23"/>
        <v>8.067758029178726E-2</v>
      </c>
      <c r="G357" s="56">
        <f t="shared" si="24"/>
        <v>7.4974310547377188E-2</v>
      </c>
    </row>
    <row r="358" spans="2:7" x14ac:dyDescent="0.2">
      <c r="B358" s="42">
        <v>315</v>
      </c>
      <c r="C358" s="55">
        <f t="shared" si="20"/>
        <v>0.39839208001820164</v>
      </c>
      <c r="D358" s="55">
        <f t="shared" si="21"/>
        <v>1.0682217711238673E-4</v>
      </c>
      <c r="E358" s="55">
        <f t="shared" si="22"/>
        <v>6.5566425705894785E-2</v>
      </c>
      <c r="F358" s="55">
        <f t="shared" si="23"/>
        <v>7.9619135294710236E-2</v>
      </c>
      <c r="G358" s="56">
        <f t="shared" si="24"/>
        <v>7.392509196656627E-2</v>
      </c>
    </row>
    <row r="359" spans="2:7" x14ac:dyDescent="0.2">
      <c r="B359" s="42">
        <v>316</v>
      </c>
      <c r="C359" s="55">
        <f t="shared" si="20"/>
        <v>0.39567928382514339</v>
      </c>
      <c r="D359" s="55">
        <f t="shared" si="21"/>
        <v>0</v>
      </c>
      <c r="E359" s="55">
        <f t="shared" si="22"/>
        <v>6.4631278905809289E-2</v>
      </c>
      <c r="F359" s="55">
        <f t="shared" si="23"/>
        <v>7.8625535602926622E-2</v>
      </c>
      <c r="G359" s="56">
        <f t="shared" si="24"/>
        <v>7.2933646255956858E-2</v>
      </c>
    </row>
    <row r="360" spans="2:7" x14ac:dyDescent="0.2">
      <c r="B360" s="42">
        <v>317</v>
      </c>
      <c r="C360" s="55">
        <f t="shared" si="20"/>
        <v>0.39296389371008056</v>
      </c>
      <c r="D360" s="55">
        <f t="shared" si="21"/>
        <v>0</v>
      </c>
      <c r="E360" s="55">
        <f t="shared" si="22"/>
        <v>6.377224431808555E-2</v>
      </c>
      <c r="F360" s="55">
        <f t="shared" si="23"/>
        <v>7.7697586547876119E-2</v>
      </c>
      <c r="G360" s="56">
        <f t="shared" si="24"/>
        <v>7.2000713723784554E-2</v>
      </c>
    </row>
    <row r="361" spans="2:7" x14ac:dyDescent="0.2">
      <c r="B361" s="42">
        <v>318</v>
      </c>
      <c r="C361" s="55">
        <f t="shared" si="20"/>
        <v>0.39024627807301165</v>
      </c>
      <c r="D361" s="55">
        <f t="shared" si="21"/>
        <v>0</v>
      </c>
      <c r="E361" s="55">
        <f t="shared" si="22"/>
        <v>6.2990202760720898E-2</v>
      </c>
      <c r="F361" s="55">
        <f t="shared" si="23"/>
        <v>7.6836093163753616E-2</v>
      </c>
      <c r="G361" s="56">
        <f t="shared" si="24"/>
        <v>7.1127034397483385E-2</v>
      </c>
    </row>
    <row r="362" spans="2:7" x14ac:dyDescent="0.2">
      <c r="B362" s="42">
        <v>319</v>
      </c>
      <c r="C362" s="55">
        <f t="shared" si="20"/>
        <v>0.38752680531393496</v>
      </c>
      <c r="D362" s="55">
        <f t="shared" si="21"/>
        <v>0</v>
      </c>
      <c r="E362" s="55">
        <f t="shared" si="22"/>
        <v>6.2286034721271991E-2</v>
      </c>
      <c r="F362" s="55">
        <f t="shared" si="23"/>
        <v>7.6041860186197269E-2</v>
      </c>
      <c r="G362" s="56">
        <f t="shared" si="24"/>
        <v>7.0313348022435607E-2</v>
      </c>
    </row>
    <row r="363" spans="2:7" x14ac:dyDescent="0.2">
      <c r="B363" s="42">
        <v>320</v>
      </c>
      <c r="C363" s="55">
        <f t="shared" si="20"/>
        <v>0.38480584383285166</v>
      </c>
      <c r="D363" s="55">
        <f t="shared" si="21"/>
        <v>0</v>
      </c>
      <c r="E363" s="55">
        <f t="shared" si="22"/>
        <v>6.1660620355428367E-2</v>
      </c>
      <c r="F363" s="55">
        <f t="shared" si="23"/>
        <v>7.5315692051002331E-2</v>
      </c>
      <c r="G363" s="56">
        <f t="shared" si="24"/>
        <v>6.9560394060756314E-2</v>
      </c>
    </row>
    <row r="364" spans="2:7" x14ac:dyDescent="0.2">
      <c r="B364" s="42">
        <v>321</v>
      </c>
      <c r="C364" s="55">
        <f t="shared" ref="C364:C427" si="25">IF((-2.015732+(-0.494627*EquationCR)+(0.410176*EquationHDR)+(0.000016739*EquationRHA)+(0.011045*EquationAFC)+(0.022439*EquationSemenCost)+(0.000472*EquationMatureWeight)+(0.005002*LOG(EquationVetCosts))+(-0.000439*EquationVetCosts)+(-0.492759*(LOG(EquationVWP)))+(0.004033*EquationVWP)+(-0.000056845*B364^2)+(0.016499*B364)+(0.007687*EquationMilkPrice)+(0.020093*EquationFeedPrice)+(-0.000679*EquationReplacementPrice)+(1.081435*EquationCullCost)+(0.000379*EquationDIMDNB)+(0.000004823*(EquationCR*B364^2))+(0.00000031*(EquationHDR*B364^2))+(-0.000000000158*(EquationRHA*B364^2))+(-0.000000132*(EquationAFC*B364^2))+(-0.0000000884*(EquationSemenCost*B364^2))+(-0.00000000533*(EquationMatureWeight*B364^2))+(0.000000005*(EquationVetCosts*B364^2))+(0.000007795*(LOG(EquationVWP)*B364^2))+(-0.0000000584*(EquationVWP*B364^2))+(0.0000000614*(B364^2*B364))+(-0.000000336*(B364^2*EquationFeedPrice))+(0.000000009*(B364^2*EquationReplacementPrice))+(-0.000013213*(B364^2*EquationCullCost))+(-0.00000000389*(B364^2*EquationDIMDNB)))&gt;0, (-2.015732+(-0.494627*EquationCR)+(0.410176*EquationHDR)+(0.000016739*EquationRHA)+(0.011045*EquationAFC)+(0.022439*EquationSemenCost)+(0.000472*EquationMatureWeight)+(0.005002*LOG(EquationVetCosts))+(-0.000439*EquationVetCosts)+(-0.492759*(LOG(EquationVWP)))+(0.004033*EquationVWP)+(-0.000056845*B364^2)+(0.016499*B364)+(0.007687*EquationMilkPrice)+(0.020093*EquationFeedPrice)+(-0.000679*EquationReplacementPrice)+(1.081435*EquationCullCost)+(0.000379*EquationDIMDNB)+(0.000004823*(EquationCR*B364^2))+(0.00000031*(EquationHDR*B364^2))+(-0.000000000158*(EquationRHA*B364^2))+(-0.000000132*(EquationAFC*B364^2))+(-0.0000000884*(EquationSemenCost*B364^2))+(-0.00000000533*(EquationMatureWeight*B364^2))+(0.000000005*(EquationVetCosts*B364^2))+(0.000007795*(LOG(EquationVWP)*B364^2))+(-0.0000000584*(EquationVWP*B364^2))+(0.0000000614*(B364^2*B364))+(-0.000000336*(B364^2*EquationFeedPrice))+(0.000000009*(B364^2*EquationReplacementPrice))+(-0.000013213*(B364^2*EquationCullCost))+(-0.00000000389*(B364^2*EquationDIMDNB))), 0)</f>
        <v>0.38208376202976307</v>
      </c>
      <c r="D364" s="55">
        <f t="shared" ref="D364:D427" si="26">IF((-1.870102+(0.51187*(EquationCR))+(1.033374*(EquationHDR))+(0.000011344*(EquationRHA))+(-0.000138*(EquationAFC))+(0.01358*(D406))+(-0.000072752*(EquationMatureWeight))+(-0.046035*(LOG(EquationVetCosts)))+(0.000451*(EquationVetCosts))+(0.512031*(LOG(EquationVWP)))+(-0.006352*(EquationVWP))+(-0.000079212*(B364^2))+(0.015118*(B364))+(0.022341*(EquationMilkPrice))+(-0.022641*(EquationFeedPrice))+(0.000247*(EquationReplacementPrice))+(-0.184557*(EquationCullCost))+(-0.000542*(EquationDIMDNB))+(-0.000004986*(EquationHDR*B364^2))+(-0.000000000147*(EquationRHA*B364^2))+(-0.0000000903*(D406*B364^2))+(-0.000000000856*(EquationMatureWeight*B364^2))+(0.000000134*(B364^2*B364))+(-0.000000149*(B364^2*EquationMilkPrice))+(0.00000000264*(B364^2*EquationDIMDNB)))&gt;0, (-1.870102+(0.51187*(EquationCR))+(1.033374*(EquationHDR))+(0.000011344*(EquationRHA))+(-0.000138*(EquationAFC))+(0.01358*(D406))+(-0.000072752*(EquationMatureWeight))+(-0.046035*(LOG(EquationVetCosts)))+(0.000451*(EquationVetCosts))+(0.512031*(LOG(EquationVWP)))+(-0.006352*(EquationVWP))+(-0.000079212*(B364^2))+(0.015118*(B364))+(0.022341*(EquationMilkPrice))+(-0.022641*(EquationFeedPrice))+(0.000247*(EquationReplacementPrice))+(-0.184557*(EquationCullCost))+(-0.000542*(EquationDIMDNB))+(-0.000004986*(EquationHDR*B364^2))+(-0.000000000147*(EquationRHA*B364^2))+(-0.0000000903*(D406*B364^2))+(-0.000000000856*(EquationMatureWeight*B364^2))+(0.000000134*(B364^2*B364))+(-0.000000149*(B364^2*EquationMilkPrice))+(0.00000000264*(B364^2*EquationDIMDNB))), 0)</f>
        <v>0</v>
      </c>
      <c r="E364" s="55">
        <f t="shared" ref="E364:E427" si="27">IF((-2.51389+(0.253043*(EquationCR))+(0.791564*(EquationHDR))+(0.000017482*(EquationRHA))+(0.000958*(EquationAFC))+(0.014823*(D406))+(0.00003361*(EquationMatureWeight))+(0.044008*(LOG(EquationVetCosts)))+(-0.000161*(EquationVetCosts))+(0.375409*(LOG(EquationVWP)))+(-0.004875*(EquationVWP))+(-0.000095702*(B364^2))+(0.02001*(B364))+(0.039073*(EquationMilkPrice))+(-0.018836*(EquationFeedPrice))+(0.000102*(EquationReplacementPrice))+(-0.124297*(EquationCullCost))+(-0.000511*(EquationDIMDNB))+(0.00000253*(EquationCR*B364^2))+(-0.000002589*(EquationHDR*B364^2))+(-0.000000000136*(EquationRHA*B364^2))+(-0.0000001*(D406*B364^2))+(-0.00000000108*(EquationMatureWeight*B364^2))+(0.00000015*(B364^2*B364))+(-0.000000215*(B364^2*EquationMilkPrice))+(0.00000000251*(B364^2*EquationDIMDNB)))&gt;0, (-2.51389+(0.253043*(EquationCR))+(0.791564*(EquationHDR))+(0.000017482*(EquationRHA))+(0.000958*(EquationAFC))+(0.014823*(D406))+(0.00003361*(EquationMatureWeight))+(0.044008*(LOG(EquationVetCosts)))+(-0.000161*(EquationVetCosts))+(0.375409*(LOG(EquationVWP)))+(-0.004875*(EquationVWP))+(-0.000095702*(B364^2))+(0.02001*(B364))+(0.039073*(EquationMilkPrice))+(-0.018836*(EquationFeedPrice))+(0.000102*(EquationReplacementPrice))+(-0.124297*(EquationCullCost))+(-0.000511*(EquationDIMDNB))+(0.00000253*(EquationCR*B364^2))+(-0.000002589*(EquationHDR*B364^2))+(-0.000000000136*(EquationRHA*B364^2))+(-0.0000001*(D406*B364^2))+(-0.00000000108*(EquationMatureWeight*B364^2))+(0.00000015*(B364^2*B364))+(-0.000000215*(B364^2*EquationMilkPrice))+(0.00000000251*(B364^2*EquationDIMDNB))), 0)</f>
        <v>6.1114839485546371E-2</v>
      </c>
      <c r="F364" s="55">
        <f t="shared" ref="F364:F427" si="28">IF((-1.892738+(0.137703*(EquationCR))+(0.669836*(EquationHDR))+(0.0000175*(EquationRHA))+(0.000161*(EquationAFC))+(0.013845*(D406))+(0.000016727*(EquationMatureWeight))+(-0.015935*(LOG(EquationVetCosts)))+(0.000118*(EquationVetCosts))+(0.160623*(LOG(EquationVWP)))+(-0.003008*(EquationVWP))+(-0.000090785*(B364^2))+(0.01937*(B364))+(0.020762*(EquationMilkPrice))+(-0.019043*(EquationFeedPrice))+(0.00001449*(EquationReplacementPrice))+(0.175818*(EquationCullCost))+(-0.000295*(EquationDIMDNB))+(0.000002704*(EquationCR*B364^2))+(-0.000001916*(EquationHDR*B364^2))+(-0.000000000127*(EquationRHA*B364^2))+(-0.0000000903*(D406*B364^2))+(-0.000000000771*(EquationMatureWeight*B364^2))+(0.000000137*(B364^2*B364))+(-0.00000257*(B364^2*EquationCullCost)))&gt;0, (-1.892738+(0.137703*(EquationCR))+(0.669836*(EquationHDR))+(0.0000175*(EquationRHA))+(0.000161*(EquationAFC))+(0.013845*(D406))+(0.000016727*(EquationMatureWeight))+(-0.015935*(LOG(EquationVetCosts)))+(0.000118*(EquationVetCosts))+(0.160623*(LOG(EquationVWP)))+(-0.003008*(EquationVWP))+(-0.000090785*(B364^2))+(0.01937*(B364))+(0.020762*(EquationMilkPrice))+(-0.019043*(EquationFeedPrice))+(0.00001449*(EquationReplacementPrice))+(0.175818*(EquationCullCost))+(-0.000295*(EquationDIMDNB))+(0.000002704*(EquationCR*B364^2))+(-0.000001916*(EquationHDR*B364^2))+(-0.000000000127*(EquationRHA*B364^2))+(-0.0000000903*(D406*B364^2))+(-0.000000000771*(EquationMatureWeight*B364^2))+(0.000000137*(B364^2*B364))+(-0.00000257*(B364^2*EquationCullCost))), 0)</f>
        <v>7.4658392892814868E-2</v>
      </c>
      <c r="G364" s="56">
        <f t="shared" ref="G364:G427" si="29">IF((-1.860553+(0.112009*(EquationCR))+(0.5932*(EquationHDR))+(0.000015682*(EquationRHA))+(0.000842*(EquationAFC))+(0.013148*(D406))+(0.000054807*(EquationMatureWeight))+(-0.025351*(LOG(EquationVetCosts)))+(0.0000512*(EquationVetCosts))+(0.087616*(LOG(EquationVWP)))+(-0.00202*(EquationVWP))+(-0.000084247*(B364^2))+(0.018329*(B364))+(0.018516*(EquationMilkPrice))+(0.0064*(EquationFeedPrice))+(0.000011343*(EquationReplacementPrice))+(0.013031*(EquationCullCost))+(-0.000245*(EquationDIMDNB))+(0.000002399*(EquationCR*B364^2))+(-0.000001548*(EquationHDR*B364^2))+(-0.000000000112*(EquationRHA*B364^2))+(-0.0000000853*(D406*B364^2))+(-0.000000000948*(EquationMatureWeight*B364^2))+(0.000000302*(LOG(EquationVetCosts)*B364^2))+(-0.00000000421*(EquationVWP*B364^2))+(0.000000126*(B364^2*B364))+(-0.000000254*(B364^2*EquationFeedPrice)))&gt;0, (-1.860553+(0.112009*(EquationCR))+(0.5932*(EquationHDR))+(0.000015682*(EquationRHA))+(0.000842*(EquationAFC))+(0.013148*(D406))+(0.000054807*(EquationMatureWeight))+(-0.025351*(LOG(EquationVetCosts)))+(0.0000512*(EquationVetCosts))+(0.087616*(LOG(EquationVWP)))+(-0.00202*(EquationVWP))+(-0.000084247*(B364^2))+(0.018329*(B364))+(0.018516*(EquationMilkPrice))+(0.0064*(EquationFeedPrice))+(0.000011343*(EquationReplacementPrice))+(0.013031*(EquationCullCost))+(-0.000245*(EquationDIMDNB))+(0.000002399*(EquationCR*B364^2))+(-0.000001548*(EquationHDR*B364^2))+(-0.000000000112*(EquationRHA*B364^2))+(-0.0000000853*(D406*B364^2))+(-0.000000000948*(EquationMatureWeight*B364^2))+(0.000000302*(LOG(EquationVetCosts)*B364^2))+(-0.00000000421*(EquationVWP*B364^2))+(0.000000126*(B364^2*B364))+(-0.000000254*(B364^2*EquationFeedPrice))), 0)</f>
        <v>6.8868911690060652E-2</v>
      </c>
    </row>
    <row r="365" spans="2:7" x14ac:dyDescent="0.2">
      <c r="B365" s="42">
        <v>322</v>
      </c>
      <c r="C365" s="55">
        <f t="shared" si="25"/>
        <v>0.37936092830466672</v>
      </c>
      <c r="D365" s="55">
        <f t="shared" si="26"/>
        <v>0</v>
      </c>
      <c r="E365" s="55">
        <f t="shared" si="27"/>
        <v>6.0649571599243876E-2</v>
      </c>
      <c r="F365" s="55">
        <f t="shared" si="28"/>
        <v>7.4070766543830269E-2</v>
      </c>
      <c r="G365" s="56">
        <f t="shared" si="29"/>
        <v>6.8239639802243374E-2</v>
      </c>
    </row>
    <row r="366" spans="2:7" x14ac:dyDescent="0.2">
      <c r="B366" s="42">
        <v>323</v>
      </c>
      <c r="C366" s="55">
        <f t="shared" si="25"/>
        <v>0.37663771105756322</v>
      </c>
      <c r="D366" s="55">
        <f t="shared" si="26"/>
        <v>0</v>
      </c>
      <c r="E366" s="55">
        <f t="shared" si="27"/>
        <v>6.0265695847938311E-2</v>
      </c>
      <c r="F366" s="55">
        <f t="shared" si="28"/>
        <v>7.3553616532514549E-2</v>
      </c>
      <c r="G366" s="56">
        <f t="shared" si="29"/>
        <v>6.7673317002248351E-2</v>
      </c>
    </row>
    <row r="367" spans="2:7" x14ac:dyDescent="0.2">
      <c r="B367" s="42">
        <v>324</v>
      </c>
      <c r="C367" s="55">
        <f t="shared" si="25"/>
        <v>0.37391447868845601</v>
      </c>
      <c r="D367" s="55">
        <f t="shared" si="26"/>
        <v>0</v>
      </c>
      <c r="E367" s="55">
        <f t="shared" si="27"/>
        <v>5.9964091045431017E-2</v>
      </c>
      <c r="F367" s="55">
        <f t="shared" si="28"/>
        <v>7.3107746082278158E-2</v>
      </c>
      <c r="G367" s="56">
        <f t="shared" si="29"/>
        <v>6.717068160684686E-2</v>
      </c>
    </row>
    <row r="368" spans="2:7" x14ac:dyDescent="0.2">
      <c r="B368" s="42">
        <v>325</v>
      </c>
      <c r="C368" s="55">
        <f t="shared" si="25"/>
        <v>0.37119159959733961</v>
      </c>
      <c r="D368" s="55">
        <f t="shared" si="26"/>
        <v>0</v>
      </c>
      <c r="E368" s="55">
        <f t="shared" si="27"/>
        <v>5.974563566647173E-2</v>
      </c>
      <c r="F368" s="55">
        <f t="shared" si="28"/>
        <v>7.2733958110211244E-2</v>
      </c>
      <c r="G368" s="56">
        <f t="shared" si="29"/>
        <v>6.6732471643415475E-2</v>
      </c>
    </row>
    <row r="369" spans="2:7" x14ac:dyDescent="0.2">
      <c r="B369" s="42">
        <v>326</v>
      </c>
      <c r="C369" s="55">
        <f t="shared" si="25"/>
        <v>0.36846944218421829</v>
      </c>
      <c r="D369" s="55">
        <f t="shared" si="26"/>
        <v>0</v>
      </c>
      <c r="E369" s="55">
        <f t="shared" si="27"/>
        <v>5.9611207845314734E-2</v>
      </c>
      <c r="F369" s="55">
        <f t="shared" si="28"/>
        <v>7.2433055225785192E-2</v>
      </c>
      <c r="G369" s="56">
        <f t="shared" si="29"/>
        <v>6.6359424848720067E-2</v>
      </c>
    </row>
    <row r="370" spans="2:7" x14ac:dyDescent="0.2">
      <c r="B370" s="42">
        <v>327</v>
      </c>
      <c r="C370" s="55">
        <f t="shared" si="25"/>
        <v>0.3657483748490894</v>
      </c>
      <c r="D370" s="55">
        <f t="shared" si="26"/>
        <v>0</v>
      </c>
      <c r="E370" s="55">
        <f t="shared" si="27"/>
        <v>5.9561685374314305E-2</v>
      </c>
      <c r="F370" s="55">
        <f t="shared" si="28"/>
        <v>7.2205839729545002E-2</v>
      </c>
      <c r="G370" s="56">
        <f t="shared" si="29"/>
        <v>6.6052278667685788E-2</v>
      </c>
    </row>
    <row r="371" spans="2:7" x14ac:dyDescent="0.2">
      <c r="B371" s="42">
        <v>328</v>
      </c>
      <c r="C371" s="55">
        <f t="shared" si="25"/>
        <v>0.36302876599195488</v>
      </c>
      <c r="D371" s="55">
        <f t="shared" si="26"/>
        <v>0</v>
      </c>
      <c r="E371" s="55">
        <f t="shared" si="27"/>
        <v>5.9597945702479088E-2</v>
      </c>
      <c r="F371" s="55">
        <f t="shared" si="28"/>
        <v>7.205311361184133E-2</v>
      </c>
      <c r="G371" s="56">
        <f t="shared" si="29"/>
        <v>6.581177025219434E-2</v>
      </c>
    </row>
    <row r="372" spans="2:7" x14ac:dyDescent="0.2">
      <c r="B372" s="42">
        <v>329</v>
      </c>
      <c r="C372" s="55">
        <f t="shared" si="25"/>
        <v>0.36031098401281336</v>
      </c>
      <c r="D372" s="55">
        <f t="shared" si="26"/>
        <v>0</v>
      </c>
      <c r="E372" s="55">
        <f t="shared" si="27"/>
        <v>5.9720865934047185E-2</v>
      </c>
      <c r="F372" s="55">
        <f t="shared" si="28"/>
        <v>7.1975678551532557E-2</v>
      </c>
      <c r="G372" s="56">
        <f t="shared" si="29"/>
        <v>6.5638636459848271E-2</v>
      </c>
    </row>
    <row r="373" spans="2:7" x14ac:dyDescent="0.2">
      <c r="B373" s="42">
        <v>330</v>
      </c>
      <c r="C373" s="55">
        <f t="shared" si="25"/>
        <v>0.3575953973116659</v>
      </c>
      <c r="D373" s="55">
        <f t="shared" si="26"/>
        <v>0</v>
      </c>
      <c r="E373" s="55">
        <f t="shared" si="27"/>
        <v>5.9931322827074071E-2</v>
      </c>
      <c r="F373" s="55">
        <f t="shared" si="28"/>
        <v>7.1974335914697957E-2</v>
      </c>
      <c r="G373" s="56">
        <f t="shared" si="29"/>
        <v>6.553361385277176E-2</v>
      </c>
    </row>
    <row r="374" spans="2:7" x14ac:dyDescent="0.2">
      <c r="B374" s="42">
        <v>331</v>
      </c>
      <c r="C374" s="55">
        <f t="shared" si="25"/>
        <v>0.35488237428851066</v>
      </c>
      <c r="D374" s="55">
        <f t="shared" si="26"/>
        <v>0</v>
      </c>
      <c r="E374" s="55">
        <f t="shared" si="27"/>
        <v>6.0230192792000856E-2</v>
      </c>
      <c r="F374" s="55">
        <f t="shared" si="28"/>
        <v>7.2049886753351611E-2</v>
      </c>
      <c r="G374" s="56">
        <f t="shared" si="29"/>
        <v>6.5497438696394739E-2</v>
      </c>
    </row>
    <row r="375" spans="2:7" x14ac:dyDescent="0.2">
      <c r="B375" s="42">
        <v>332</v>
      </c>
      <c r="C375" s="55">
        <f t="shared" si="25"/>
        <v>0.35217228334334916</v>
      </c>
      <c r="D375" s="55">
        <f t="shared" si="26"/>
        <v>0</v>
      </c>
      <c r="E375" s="55">
        <f t="shared" si="27"/>
        <v>6.0618351890229627E-2</v>
      </c>
      <c r="F375" s="55">
        <f t="shared" si="28"/>
        <v>7.2203131804167764E-2</v>
      </c>
      <c r="G375" s="56">
        <f t="shared" si="29"/>
        <v>6.5530846958224531E-2</v>
      </c>
    </row>
    <row r="376" spans="2:7" x14ac:dyDescent="0.2">
      <c r="B376" s="42">
        <v>333</v>
      </c>
      <c r="C376" s="55">
        <f t="shared" si="25"/>
        <v>0.34946549287618217</v>
      </c>
      <c r="D376" s="55">
        <f t="shared" si="26"/>
        <v>0</v>
      </c>
      <c r="E376" s="55">
        <f t="shared" si="27"/>
        <v>6.1096675832717467E-2</v>
      </c>
      <c r="F376" s="55">
        <f t="shared" si="28"/>
        <v>7.243487148718783E-2</v>
      </c>
      <c r="G376" s="56">
        <f t="shared" si="29"/>
        <v>6.56345743066577E-2</v>
      </c>
    </row>
    <row r="377" spans="2:7" x14ac:dyDescent="0.2">
      <c r="B377" s="42">
        <v>334</v>
      </c>
      <c r="C377" s="55">
        <f t="shared" si="25"/>
        <v>0.34676237128700704</v>
      </c>
      <c r="D377" s="55">
        <f t="shared" si="26"/>
        <v>0</v>
      </c>
      <c r="E377" s="55">
        <f t="shared" si="27"/>
        <v>6.1666039978545598E-2</v>
      </c>
      <c r="F377" s="55">
        <f t="shared" si="28"/>
        <v>7.2745905904542996E-2</v>
      </c>
      <c r="G377" s="56">
        <f t="shared" si="29"/>
        <v>6.5809356109753914E-2</v>
      </c>
    </row>
    <row r="378" spans="2:7" x14ac:dyDescent="0.2">
      <c r="B378" s="42">
        <v>335</v>
      </c>
      <c r="C378" s="55">
        <f t="shared" si="25"/>
        <v>0.34406328697582778</v>
      </c>
      <c r="D378" s="55">
        <f t="shared" si="26"/>
        <v>8.288604356627427E-4</v>
      </c>
      <c r="E378" s="55">
        <f t="shared" si="27"/>
        <v>6.2327319333509851E-2</v>
      </c>
      <c r="F378" s="55">
        <f t="shared" si="28"/>
        <v>7.3137034839178883E-2</v>
      </c>
      <c r="G378" s="56">
        <f t="shared" si="29"/>
        <v>6.6055927434034656E-2</v>
      </c>
    </row>
    <row r="379" spans="2:7" x14ac:dyDescent="0.2">
      <c r="B379" s="42">
        <v>336</v>
      </c>
      <c r="C379" s="55">
        <f t="shared" si="25"/>
        <v>0.34136860834264016</v>
      </c>
      <c r="D379" s="55">
        <f t="shared" si="26"/>
        <v>1.7784079192993685E-3</v>
      </c>
      <c r="E379" s="55">
        <f t="shared" si="27"/>
        <v>6.3081388548708414E-2</v>
      </c>
      <c r="F379" s="55">
        <f t="shared" si="28"/>
        <v>7.3609057753573126E-2</v>
      </c>
      <c r="G379" s="56">
        <f t="shared" si="29"/>
        <v>6.6375023043267978E-2</v>
      </c>
    </row>
    <row r="380" spans="2:7" x14ac:dyDescent="0.2">
      <c r="B380" s="42">
        <v>337</v>
      </c>
      <c r="C380" s="55">
        <f t="shared" si="25"/>
        <v>0.33867870378744658</v>
      </c>
      <c r="D380" s="55">
        <f t="shared" si="26"/>
        <v>2.8206881388040256E-3</v>
      </c>
      <c r="E380" s="55">
        <f t="shared" si="27"/>
        <v>6.3929121919118231E-2</v>
      </c>
      <c r="F380" s="55">
        <f t="shared" si="28"/>
        <v>7.4162773788462338E-2</v>
      </c>
      <c r="G380" s="56">
        <f t="shared" si="29"/>
        <v>6.6767377397268568E-2</v>
      </c>
    </row>
    <row r="381" spans="2:7" x14ac:dyDescent="0.2">
      <c r="B381" s="42">
        <v>338</v>
      </c>
      <c r="C381" s="55">
        <f t="shared" si="25"/>
        <v>0.33599394171024677</v>
      </c>
      <c r="D381" s="55">
        <f t="shared" si="26"/>
        <v>3.9564817089290244E-3</v>
      </c>
      <c r="E381" s="55">
        <f t="shared" si="27"/>
        <v>6.4871393382204684E-2</v>
      </c>
      <c r="F381" s="55">
        <f t="shared" si="28"/>
        <v>7.4798981761558997E-2</v>
      </c>
      <c r="G381" s="56">
        <f t="shared" si="29"/>
        <v>6.7233724650702431E-2</v>
      </c>
    </row>
    <row r="382" spans="2:7" x14ac:dyDescent="0.2">
      <c r="B382" s="42">
        <v>339</v>
      </c>
      <c r="C382" s="55">
        <f t="shared" si="25"/>
        <v>0.33331469051104023</v>
      </c>
      <c r="D382" s="55">
        <f t="shared" si="26"/>
        <v>5.1865689202247184E-3</v>
      </c>
      <c r="E382" s="55">
        <f t="shared" si="27"/>
        <v>6.5909076516479578E-2</v>
      </c>
      <c r="F382" s="55">
        <f t="shared" si="28"/>
        <v>7.551848016629531E-2</v>
      </c>
      <c r="G382" s="56">
        <f t="shared" si="29"/>
        <v>6.7774798651868084E-2</v>
      </c>
    </row>
    <row r="383" spans="2:7" x14ac:dyDescent="0.2">
      <c r="B383" s="42">
        <v>340</v>
      </c>
      <c r="C383" s="55">
        <f t="shared" si="25"/>
        <v>0.33064131858982693</v>
      </c>
      <c r="D383" s="55">
        <f t="shared" si="26"/>
        <v>6.5117297377935701E-3</v>
      </c>
      <c r="E383" s="55">
        <f t="shared" si="27"/>
        <v>6.7043044540128729E-2</v>
      </c>
      <c r="F383" s="55">
        <f t="shared" si="28"/>
        <v>7.6322067170532026E-2</v>
      </c>
      <c r="G383" s="56">
        <f t="shared" si="29"/>
        <v>6.8391332941499516E-2</v>
      </c>
    </row>
    <row r="384" spans="2:7" x14ac:dyDescent="0.2">
      <c r="B384" s="42">
        <v>341</v>
      </c>
      <c r="C384" s="55">
        <f t="shared" si="25"/>
        <v>0.32797419434660646</v>
      </c>
      <c r="D384" s="55">
        <f t="shared" si="26"/>
        <v>7.9327437999892614E-3</v>
      </c>
      <c r="E384" s="55">
        <f t="shared" si="27"/>
        <v>6.827417030957833E-2</v>
      </c>
      <c r="F384" s="55">
        <f t="shared" si="28"/>
        <v>7.7210540615299694E-2</v>
      </c>
      <c r="G384" s="56">
        <f t="shared" si="29"/>
        <v>6.9084060751573195E-2</v>
      </c>
    </row>
    <row r="385" spans="2:7" x14ac:dyDescent="0.2">
      <c r="B385" s="42">
        <v>342</v>
      </c>
      <c r="C385" s="55">
        <f t="shared" si="25"/>
        <v>0.32531368618138057</v>
      </c>
      <c r="D385" s="55">
        <f t="shared" si="26"/>
        <v>9.4503904171757275E-3</v>
      </c>
      <c r="E385" s="55">
        <f t="shared" si="27"/>
        <v>6.9603326318105951E-2</v>
      </c>
      <c r="F385" s="55">
        <f t="shared" si="28"/>
        <v>7.8184698013524234E-2</v>
      </c>
      <c r="G385" s="56">
        <f t="shared" si="29"/>
        <v>6.9853715004098371E-2</v>
      </c>
    </row>
    <row r="386" spans="2:7" x14ac:dyDescent="0.2">
      <c r="B386" s="42">
        <v>343</v>
      </c>
      <c r="C386" s="55">
        <f t="shared" si="25"/>
        <v>0.32266016249414742</v>
      </c>
      <c r="D386" s="55">
        <f t="shared" si="26"/>
        <v>1.1065448570438688E-2</v>
      </c>
      <c r="E386" s="55">
        <f t="shared" si="27"/>
        <v>7.1031384694424965E-2</v>
      </c>
      <c r="F386" s="55">
        <f t="shared" si="28"/>
        <v>7.9245336548757705E-2</v>
      </c>
      <c r="G386" s="56">
        <f t="shared" si="29"/>
        <v>7.0701028309928027E-2</v>
      </c>
    </row>
    <row r="387" spans="2:7" x14ac:dyDescent="0.2">
      <c r="B387" s="42">
        <v>344</v>
      </c>
      <c r="C387" s="55">
        <f t="shared" si="25"/>
        <v>0.3200139916849094</v>
      </c>
      <c r="D387" s="55">
        <f t="shared" si="26"/>
        <v>1.2778696910328596E-2</v>
      </c>
      <c r="E387" s="55">
        <f t="shared" si="27"/>
        <v>7.2559217201302151E-2</v>
      </c>
      <c r="F387" s="55">
        <f t="shared" si="28"/>
        <v>8.0393253073928639E-2</v>
      </c>
      <c r="G387" s="56">
        <f t="shared" si="29"/>
        <v>7.1626732967556728E-2</v>
      </c>
    </row>
    <row r="388" spans="2:7" x14ac:dyDescent="0.2">
      <c r="B388" s="42">
        <v>345</v>
      </c>
      <c r="C388" s="55">
        <f t="shared" si="25"/>
        <v>0.3173755421536627</v>
      </c>
      <c r="D388" s="55">
        <f t="shared" si="26"/>
        <v>1.4590913755606713E-2</v>
      </c>
      <c r="E388" s="55">
        <f t="shared" si="27"/>
        <v>7.4187695234135154E-2</v>
      </c>
      <c r="F388" s="55">
        <f t="shared" si="28"/>
        <v>8.1629244110049737E-2</v>
      </c>
      <c r="G388" s="56">
        <f t="shared" si="29"/>
        <v>7.2631560961936403E-2</v>
      </c>
    </row>
    <row r="389" spans="2:7" x14ac:dyDescent="0.2">
      <c r="B389" s="42">
        <v>346</v>
      </c>
      <c r="C389" s="55">
        <f t="shared" si="25"/>
        <v>0.31474518230041082</v>
      </c>
      <c r="D389" s="55">
        <f t="shared" si="26"/>
        <v>1.6502877091959633E-2</v>
      </c>
      <c r="E389" s="55">
        <f t="shared" si="27"/>
        <v>7.591768981956766E-2</v>
      </c>
      <c r="F389" s="55">
        <f t="shared" si="28"/>
        <v>8.2954105844974479E-2</v>
      </c>
      <c r="G389" s="56">
        <f t="shared" si="29"/>
        <v>7.3716243963265149E-2</v>
      </c>
    </row>
    <row r="390" spans="2:7" x14ac:dyDescent="0.2">
      <c r="B390" s="42">
        <v>347</v>
      </c>
      <c r="C390" s="55">
        <f t="shared" si="25"/>
        <v>0.31212328052515081</v>
      </c>
      <c r="D390" s="55">
        <f t="shared" si="26"/>
        <v>1.8515364570761819E-2</v>
      </c>
      <c r="E390" s="55">
        <f t="shared" si="27"/>
        <v>7.7750071614094127E-2</v>
      </c>
      <c r="F390" s="55">
        <f t="shared" si="28"/>
        <v>8.4368634132136577E-2</v>
      </c>
      <c r="G390" s="56">
        <f t="shared" si="29"/>
        <v>7.4881513325814331E-2</v>
      </c>
    </row>
    <row r="391" spans="2:7" x14ac:dyDescent="0.2">
      <c r="B391" s="42">
        <v>348</v>
      </c>
      <c r="C391" s="55">
        <f t="shared" si="25"/>
        <v>0.30951020522788658</v>
      </c>
      <c r="D391" s="55">
        <f t="shared" si="26"/>
        <v>2.0629153507793846E-2</v>
      </c>
      <c r="E391" s="55">
        <f t="shared" si="27"/>
        <v>7.9685710902657331E-2</v>
      </c>
      <c r="F391" s="55">
        <f t="shared" si="28"/>
        <v>8.5873624489276656E-2</v>
      </c>
      <c r="G391" s="56">
        <f t="shared" si="29"/>
        <v>7.6128100086721551E-2</v>
      </c>
    </row>
    <row r="392" spans="2:7" x14ac:dyDescent="0.2">
      <c r="B392" s="42">
        <v>349</v>
      </c>
      <c r="C392" s="55">
        <f t="shared" si="25"/>
        <v>0.30690632480861463</v>
      </c>
      <c r="D392" s="55">
        <f t="shared" si="26"/>
        <v>2.2845020882012443E-2</v>
      </c>
      <c r="E392" s="55">
        <f t="shared" si="27"/>
        <v>8.1725477597266366E-2</v>
      </c>
      <c r="F392" s="55">
        <f t="shared" si="28"/>
        <v>8.7469872097204859E-2</v>
      </c>
      <c r="G392" s="56">
        <f t="shared" si="29"/>
        <v>7.7456734964836571E-2</v>
      </c>
    </row>
    <row r="393" spans="2:7" x14ac:dyDescent="0.2">
      <c r="B393" s="42">
        <v>350</v>
      </c>
      <c r="C393" s="55">
        <f t="shared" si="25"/>
        <v>0.30431200766733701</v>
      </c>
      <c r="D393" s="55">
        <f t="shared" si="26"/>
        <v>2.5163743334241317E-2</v>
      </c>
      <c r="E393" s="55">
        <f t="shared" si="27"/>
        <v>8.3870241235577334E-2</v>
      </c>
      <c r="F393" s="55">
        <f t="shared" si="28"/>
        <v>8.9158171798495944E-2</v>
      </c>
      <c r="G393" s="56">
        <f t="shared" si="29"/>
        <v>7.886814835945688E-2</v>
      </c>
    </row>
    <row r="394" spans="2:7" x14ac:dyDescent="0.2">
      <c r="B394" s="42">
        <v>351</v>
      </c>
      <c r="C394" s="55">
        <f t="shared" si="25"/>
        <v>0.30172762220405108</v>
      </c>
      <c r="D394" s="55">
        <f t="shared" si="26"/>
        <v>2.7586097165981677E-2</v>
      </c>
      <c r="E394" s="55">
        <f t="shared" si="27"/>
        <v>8.6120870979539826E-2</v>
      </c>
      <c r="F394" s="55">
        <f t="shared" si="28"/>
        <v>9.0939318096299515E-2</v>
      </c>
      <c r="G394" s="56">
        <f t="shared" si="29"/>
        <v>8.0363070349225407E-2</v>
      </c>
    </row>
    <row r="395" spans="2:7" x14ac:dyDescent="0.2">
      <c r="B395" s="42">
        <v>352</v>
      </c>
      <c r="C395" s="55">
        <f t="shared" si="25"/>
        <v>0.299153536818761</v>
      </c>
      <c r="D395" s="55">
        <f t="shared" si="26"/>
        <v>3.0112858338116708E-2</v>
      </c>
      <c r="E395" s="55">
        <f t="shared" si="27"/>
        <v>8.8478235613991554E-2</v>
      </c>
      <c r="F395" s="55">
        <f t="shared" si="28"/>
        <v>9.281410515304378E-2</v>
      </c>
      <c r="G395" s="56">
        <f t="shared" si="29"/>
        <v>8.1942230690914497E-2</v>
      </c>
    </row>
    <row r="396" spans="2:7" x14ac:dyDescent="0.2">
      <c r="B396" s="42">
        <v>353</v>
      </c>
      <c r="C396" s="55">
        <f t="shared" si="25"/>
        <v>0.29659011991146228</v>
      </c>
      <c r="D396" s="55">
        <f t="shared" si="26"/>
        <v>3.2744802469673151E-2</v>
      </c>
      <c r="E396" s="55">
        <f t="shared" si="27"/>
        <v>9.094320354526611E-2</v>
      </c>
      <c r="F396" s="55">
        <f t="shared" si="28"/>
        <v>9.4783326789192324E-2</v>
      </c>
      <c r="G396" s="56">
        <f t="shared" si="29"/>
        <v>8.3606358818226034E-2</v>
      </c>
    </row>
    <row r="397" spans="2:7" x14ac:dyDescent="0.2">
      <c r="B397" s="42">
        <v>354</v>
      </c>
      <c r="C397" s="55">
        <f t="shared" si="25"/>
        <v>0.29403773988215681</v>
      </c>
      <c r="D397" s="55">
        <f t="shared" si="26"/>
        <v>3.5482704836556772E-2</v>
      </c>
      <c r="E397" s="55">
        <f t="shared" si="27"/>
        <v>9.3516642799821345E-2</v>
      </c>
      <c r="F397" s="55">
        <f t="shared" si="28"/>
        <v>9.6847776481988168E-2</v>
      </c>
      <c r="G397" s="56">
        <f t="shared" si="29"/>
        <v>8.5356183840633204E-2</v>
      </c>
    </row>
    <row r="398" spans="2:7" x14ac:dyDescent="0.2">
      <c r="B398" s="42">
        <v>355</v>
      </c>
      <c r="C398" s="55">
        <f t="shared" si="25"/>
        <v>0.29149676513084799</v>
      </c>
      <c r="D398" s="55">
        <f t="shared" si="26"/>
        <v>3.8327340370326368E-2</v>
      </c>
      <c r="E398" s="55">
        <f t="shared" si="27"/>
        <v>9.619942102284576E-2</v>
      </c>
      <c r="F398" s="55">
        <f t="shared" si="28"/>
        <v>9.9008247364221813E-2</v>
      </c>
      <c r="G398" s="56">
        <f t="shared" si="29"/>
        <v>8.7192434542179842E-2</v>
      </c>
    </row>
    <row r="399" spans="2:7" x14ac:dyDescent="0.2">
      <c r="B399" s="42">
        <v>356</v>
      </c>
      <c r="C399" s="55">
        <f t="shared" si="25"/>
        <v>0.28896756405752899</v>
      </c>
      <c r="D399" s="55">
        <f t="shared" si="26"/>
        <v>4.127948365692409E-2</v>
      </c>
      <c r="E399" s="55">
        <f t="shared" si="27"/>
        <v>9.8992405476880402E-2</v>
      </c>
      <c r="F399" s="55">
        <f t="shared" si="28"/>
        <v>0.10126553222295875</v>
      </c>
      <c r="G399" s="56">
        <f t="shared" si="29"/>
        <v>8.9115839380322914E-2</v>
      </c>
    </row>
    <row r="400" spans="2:7" x14ac:dyDescent="0.2">
      <c r="B400" s="42">
        <v>357</v>
      </c>
      <c r="C400" s="55">
        <f t="shared" si="25"/>
        <v>0.28645050506220565</v>
      </c>
      <c r="D400" s="55">
        <f t="shared" si="26"/>
        <v>4.4339908935444969E-2</v>
      </c>
      <c r="E400" s="55">
        <f t="shared" si="27"/>
        <v>0.10189646304044518</v>
      </c>
      <c r="F400" s="55">
        <f t="shared" si="28"/>
        <v>0.10362042349831768</v>
      </c>
      <c r="G400" s="56">
        <f t="shared" si="29"/>
        <v>9.1127126484736365E-2</v>
      </c>
    </row>
    <row r="401" spans="2:7" x14ac:dyDescent="0.2">
      <c r="B401" s="42">
        <v>358</v>
      </c>
      <c r="C401" s="55">
        <f t="shared" si="25"/>
        <v>0.28394595654487287</v>
      </c>
      <c r="D401" s="55">
        <f t="shared" si="26"/>
        <v>4.7509390096877616E-2</v>
      </c>
      <c r="E401" s="55">
        <f t="shared" si="27"/>
        <v>0.10491246020664403</v>
      </c>
      <c r="F401" s="55">
        <f t="shared" si="28"/>
        <v>0.10607371328220006</v>
      </c>
      <c r="G401" s="56">
        <f t="shared" si="29"/>
        <v>9.3227023656150099E-2</v>
      </c>
    </row>
    <row r="402" spans="2:7" x14ac:dyDescent="0.2">
      <c r="B402" s="42">
        <v>359</v>
      </c>
      <c r="C402" s="55">
        <f t="shared" si="25"/>
        <v>0.28145428690553775</v>
      </c>
      <c r="D402" s="55">
        <f t="shared" si="26"/>
        <v>5.0788700682879481E-2</v>
      </c>
      <c r="E402" s="55">
        <f t="shared" si="27"/>
        <v>0.1080412630818104</v>
      </c>
      <c r="F402" s="55">
        <f t="shared" si="28"/>
        <v>0.10862619331706946</v>
      </c>
      <c r="G402" s="56">
        <f t="shared" si="29"/>
        <v>9.541625836515899E-2</v>
      </c>
    </row>
    <row r="403" spans="2:7" x14ac:dyDescent="0.2">
      <c r="B403" s="42">
        <v>360</v>
      </c>
      <c r="C403" s="55">
        <f t="shared" si="25"/>
        <v>0.27897586454419276</v>
      </c>
      <c r="D403" s="55">
        <f t="shared" si="26"/>
        <v>5.4178613884516294E-2</v>
      </c>
      <c r="E403" s="55">
        <f t="shared" si="27"/>
        <v>0.11128373738411775</v>
      </c>
      <c r="F403" s="55">
        <f t="shared" si="28"/>
        <v>0.11127865499469491</v>
      </c>
      <c r="G403" s="56">
        <f t="shared" si="29"/>
        <v>9.7695557751064643E-2</v>
      </c>
    </row>
    <row r="404" spans="2:7" x14ac:dyDescent="0.2">
      <c r="B404" s="42">
        <v>361</v>
      </c>
      <c r="C404" s="55">
        <f t="shared" si="25"/>
        <v>0.27651105786084357</v>
      </c>
      <c r="D404" s="55">
        <f t="shared" si="26"/>
        <v>5.7679902541032321E-2</v>
      </c>
      <c r="E404" s="55">
        <f t="shared" si="27"/>
        <v>0.11464074844220605</v>
      </c>
      <c r="F404" s="55">
        <f t="shared" si="28"/>
        <v>0.11403188935492165</v>
      </c>
      <c r="G404" s="56">
        <f t="shared" si="29"/>
        <v>0.10006564862069339</v>
      </c>
    </row>
    <row r="405" spans="2:7" x14ac:dyDescent="0.2">
      <c r="B405" s="42">
        <v>362</v>
      </c>
      <c r="C405" s="55">
        <f t="shared" si="25"/>
        <v>0.27406023525548695</v>
      </c>
      <c r="D405" s="55">
        <f t="shared" si="26"/>
        <v>6.1293339138614525E-2</v>
      </c>
      <c r="E405" s="55">
        <f t="shared" si="27"/>
        <v>0.11811316119382161</v>
      </c>
      <c r="F405" s="55">
        <f t="shared" si="28"/>
        <v>0.11688668708441324</v>
      </c>
      <c r="G405" s="56">
        <f t="shared" si="29"/>
        <v>0.10252725744723523</v>
      </c>
    </row>
    <row r="406" spans="2:7" x14ac:dyDescent="0.2">
      <c r="B406" s="42">
        <v>363</v>
      </c>
      <c r="C406" s="55">
        <f t="shared" si="25"/>
        <v>0.2716237651281237</v>
      </c>
      <c r="D406" s="55">
        <f t="shared" si="26"/>
        <v>6.501969580914406E-2</v>
      </c>
      <c r="E406" s="55">
        <f t="shared" si="27"/>
        <v>0.12170184018444043</v>
      </c>
      <c r="F406" s="55">
        <f t="shared" si="28"/>
        <v>0.11984383851544411</v>
      </c>
      <c r="G406" s="56">
        <f t="shared" si="29"/>
        <v>0.10508111036906809</v>
      </c>
    </row>
    <row r="407" spans="2:7" x14ac:dyDescent="0.2">
      <c r="B407" s="42">
        <v>364</v>
      </c>
      <c r="C407" s="55">
        <f t="shared" si="25"/>
        <v>0.26920201587875342</v>
      </c>
      <c r="D407" s="55">
        <f t="shared" si="26"/>
        <v>6.8859744328976527E-2</v>
      </c>
      <c r="E407" s="55">
        <f t="shared" si="27"/>
        <v>0.12540764956589626</v>
      </c>
      <c r="F407" s="55">
        <f t="shared" si="28"/>
        <v>0.12290413362463698</v>
      </c>
      <c r="G407" s="56">
        <f t="shared" si="29"/>
        <v>0.10772793318858792</v>
      </c>
    </row>
    <row r="408" spans="2:7" x14ac:dyDescent="0.2">
      <c r="B408" s="42">
        <v>365</v>
      </c>
      <c r="C408" s="55">
        <f t="shared" si="25"/>
        <v>0.26679535590737752</v>
      </c>
      <c r="D408" s="55">
        <f t="shared" si="26"/>
        <v>7.2814256117692711E-2</v>
      </c>
      <c r="E408" s="55">
        <f t="shared" si="27"/>
        <v>0.1292314530950186</v>
      </c>
      <c r="F408" s="55">
        <f t="shared" si="28"/>
        <v>0.12606836203173916</v>
      </c>
      <c r="G408" s="56">
        <f t="shared" si="29"/>
        <v>0.11046845137105232</v>
      </c>
    </row>
    <row r="409" spans="2:7" x14ac:dyDescent="0.2">
      <c r="B409" s="42">
        <v>366</v>
      </c>
      <c r="C409" s="55">
        <f t="shared" si="25"/>
        <v>0.26440415361399472</v>
      </c>
      <c r="D409" s="55">
        <f t="shared" si="26"/>
        <v>7.6884002236879551E-2</v>
      </c>
      <c r="E409" s="55">
        <f t="shared" si="27"/>
        <v>0.13317411413227592</v>
      </c>
      <c r="F409" s="55">
        <f t="shared" si="28"/>
        <v>0.12933731299839524</v>
      </c>
      <c r="G409" s="56">
        <f t="shared" si="29"/>
        <v>0.11330339004341539</v>
      </c>
    </row>
    <row r="410" spans="2:7" x14ac:dyDescent="0.2">
      <c r="B410" s="42">
        <v>367</v>
      </c>
      <c r="C410" s="55">
        <f t="shared" si="25"/>
        <v>0.26202877739860614</v>
      </c>
      <c r="D410" s="55">
        <f t="shared" si="26"/>
        <v>8.1069753388888791E-2</v>
      </c>
      <c r="E410" s="55">
        <f t="shared" si="27"/>
        <v>0.13723649564039814</v>
      </c>
      <c r="F410" s="55">
        <f t="shared" si="28"/>
        <v>0.13271177542690688</v>
      </c>
      <c r="G410" s="56">
        <f t="shared" si="29"/>
        <v>0.11623347399314715</v>
      </c>
    </row>
    <row r="411" spans="2:7" x14ac:dyDescent="0.2">
      <c r="B411" s="42">
        <v>368</v>
      </c>
      <c r="C411" s="55">
        <f t="shared" si="25"/>
        <v>0.25966959566121017</v>
      </c>
      <c r="D411" s="55">
        <f t="shared" si="26"/>
        <v>8.5372279915610291E-2</v>
      </c>
      <c r="E411" s="55">
        <f t="shared" si="27"/>
        <v>0.14141946018303297</v>
      </c>
      <c r="F411" s="55">
        <f t="shared" si="28"/>
        <v>0.13619253785900554</v>
      </c>
      <c r="G411" s="56">
        <f t="shared" si="29"/>
        <v>0.11925942766709408</v>
      </c>
    </row>
    <row r="412" spans="2:7" x14ac:dyDescent="0.2">
      <c r="B412" s="42">
        <v>369</v>
      </c>
      <c r="C412" s="55">
        <f t="shared" si="25"/>
        <v>0.25732697680180849</v>
      </c>
      <c r="D412" s="55">
        <f t="shared" si="26"/>
        <v>8.9792351797257836E-2</v>
      </c>
      <c r="E412" s="55">
        <f t="shared" si="27"/>
        <v>0.145723869923367</v>
      </c>
      <c r="F412" s="55">
        <f t="shared" si="28"/>
        <v>0.13978038847463298</v>
      </c>
      <c r="G412" s="56">
        <f t="shared" si="29"/>
        <v>0.12238197517031657</v>
      </c>
    </row>
    <row r="413" spans="2:7" x14ac:dyDescent="0.2">
      <c r="B413" s="42">
        <v>370</v>
      </c>
      <c r="C413" s="55">
        <f t="shared" si="25"/>
        <v>0.25500128922040066</v>
      </c>
      <c r="D413" s="55">
        <f t="shared" si="26"/>
        <v>9.4330738651120419E-2</v>
      </c>
      <c r="E413" s="55">
        <f t="shared" si="27"/>
        <v>0.15015058662278485</v>
      </c>
      <c r="F413" s="55">
        <f t="shared" si="28"/>
        <v>0.14347611509070129</v>
      </c>
      <c r="G413" s="56">
        <f t="shared" si="29"/>
        <v>0.12560184026491372</v>
      </c>
    </row>
    <row r="414" spans="2:7" x14ac:dyDescent="0.2">
      <c r="B414" s="42">
        <v>371</v>
      </c>
      <c r="C414" s="55">
        <f t="shared" si="25"/>
        <v>0.25269290131698496</v>
      </c>
      <c r="D414" s="55">
        <f t="shared" si="26"/>
        <v>9.8988209730354326E-2</v>
      </c>
      <c r="E414" s="55">
        <f t="shared" si="27"/>
        <v>0.15470047163950595</v>
      </c>
      <c r="F414" s="55">
        <f t="shared" si="28"/>
        <v>0.14728050515987995</v>
      </c>
      <c r="G414" s="56">
        <f t="shared" si="29"/>
        <v>0.12891974636888492</v>
      </c>
    </row>
    <row r="415" spans="2:7" x14ac:dyDescent="0.2">
      <c r="B415" s="42">
        <v>372</v>
      </c>
      <c r="C415" s="55">
        <f t="shared" si="25"/>
        <v>0.25040218149156335</v>
      </c>
      <c r="D415" s="55">
        <f t="shared" si="26"/>
        <v>0.10376553392275299</v>
      </c>
      <c r="E415" s="55">
        <f t="shared" si="27"/>
        <v>0.15937438592723255</v>
      </c>
      <c r="F415" s="55">
        <f t="shared" si="28"/>
        <v>0.1511943457693633</v>
      </c>
      <c r="G415" s="56">
        <f t="shared" si="29"/>
        <v>0.13233641655495615</v>
      </c>
    </row>
    <row r="416" spans="2:7" x14ac:dyDescent="0.2">
      <c r="B416" s="42">
        <v>373</v>
      </c>
      <c r="C416" s="55">
        <f t="shared" si="25"/>
        <v>0.24812949814413324</v>
      </c>
      <c r="D416" s="55">
        <f t="shared" si="26"/>
        <v>0.10866347974953203</v>
      </c>
      <c r="E416" s="55">
        <f t="shared" si="27"/>
        <v>0.16417319003380015</v>
      </c>
      <c r="F416" s="55">
        <f t="shared" si="28"/>
        <v>0.15521842363965971</v>
      </c>
      <c r="G416" s="56">
        <f t="shared" si="29"/>
        <v>0.13585257354944991</v>
      </c>
    </row>
    <row r="417" spans="2:7" x14ac:dyDescent="0.2">
      <c r="B417" s="42">
        <v>374</v>
      </c>
      <c r="C417" s="55">
        <f t="shared" si="25"/>
        <v>0.24587521967470005</v>
      </c>
      <c r="D417" s="55">
        <f t="shared" si="26"/>
        <v>0.11368281536410603</v>
      </c>
      <c r="E417" s="55">
        <f t="shared" si="27"/>
        <v>0.16909774409981387</v>
      </c>
      <c r="F417" s="55">
        <f t="shared" si="28"/>
        <v>0.15935352512336293</v>
      </c>
      <c r="G417" s="56">
        <f t="shared" si="29"/>
        <v>0.13946893973111224</v>
      </c>
    </row>
    <row r="418" spans="2:7" x14ac:dyDescent="0.2">
      <c r="B418" s="42">
        <v>375</v>
      </c>
      <c r="C418" s="55">
        <f t="shared" si="25"/>
        <v>0.24363971448325697</v>
      </c>
      <c r="D418" s="55">
        <f t="shared" si="26"/>
        <v>0.1188243085508684</v>
      </c>
      <c r="E418" s="55">
        <f t="shared" si="27"/>
        <v>0.17414890785732637</v>
      </c>
      <c r="F418" s="55">
        <f t="shared" si="28"/>
        <v>0.16360043620393339</v>
      </c>
      <c r="G418" s="56">
        <f t="shared" si="29"/>
        <v>0.14318623712997008</v>
      </c>
    </row>
    <row r="419" spans="2:7" x14ac:dyDescent="0.2">
      <c r="B419" s="42">
        <v>376</v>
      </c>
      <c r="C419" s="55">
        <f t="shared" si="25"/>
        <v>0.24142335096980935</v>
      </c>
      <c r="D419" s="55">
        <f t="shared" si="26"/>
        <v>0.12408872672397535</v>
      </c>
      <c r="E419" s="55">
        <f t="shared" si="27"/>
        <v>0.17932754062845585</v>
      </c>
      <c r="F419" s="55">
        <f t="shared" si="28"/>
        <v>0.16795994249449064</v>
      </c>
      <c r="G419" s="56">
        <f t="shared" si="29"/>
        <v>0.14700518742618701</v>
      </c>
    </row>
    <row r="420" spans="2:7" x14ac:dyDescent="0.2">
      <c r="B420" s="42">
        <v>377</v>
      </c>
      <c r="C420" s="55">
        <f t="shared" si="25"/>
        <v>0.23922649753435554</v>
      </c>
      <c r="D420" s="55">
        <f t="shared" si="26"/>
        <v>0.1294768369261354</v>
      </c>
      <c r="E420" s="55">
        <f t="shared" si="27"/>
        <v>0.18463450132407633</v>
      </c>
      <c r="F420" s="55">
        <f t="shared" si="28"/>
        <v>0.17243282923659259</v>
      </c>
      <c r="G420" s="56">
        <f t="shared" si="29"/>
        <v>0.15092651194889373</v>
      </c>
    </row>
    <row r="421" spans="2:7" x14ac:dyDescent="0.2">
      <c r="B421" s="42">
        <v>378</v>
      </c>
      <c r="C421" s="55">
        <f t="shared" si="25"/>
        <v>0.23704952257689244</v>
      </c>
      <c r="D421" s="55">
        <f t="shared" si="26"/>
        <v>0.13498940582739236</v>
      </c>
      <c r="E421" s="55">
        <f t="shared" si="27"/>
        <v>0.19007064844245158</v>
      </c>
      <c r="F421" s="55">
        <f t="shared" si="28"/>
        <v>0.17701988129901286</v>
      </c>
      <c r="G421" s="56">
        <f t="shared" si="29"/>
        <v>0.15495093167507323</v>
      </c>
    </row>
    <row r="422" spans="2:7" x14ac:dyDescent="0.2">
      <c r="B422" s="42">
        <v>379</v>
      </c>
      <c r="C422" s="55">
        <f t="shared" si="25"/>
        <v>0.23489279449742634</v>
      </c>
      <c r="D422" s="55">
        <f t="shared" si="26"/>
        <v>0.14062719972391946</v>
      </c>
      <c r="E422" s="55">
        <f t="shared" si="27"/>
        <v>0.19563684006789425</v>
      </c>
      <c r="F422" s="55">
        <f t="shared" si="28"/>
        <v>0.18172188317654675</v>
      </c>
      <c r="G422" s="56">
        <f t="shared" si="29"/>
        <v>0.15907916722838938</v>
      </c>
    </row>
    <row r="423" spans="2:7" x14ac:dyDescent="0.2">
      <c r="B423" s="42">
        <v>380</v>
      </c>
      <c r="C423" s="55">
        <f t="shared" si="25"/>
        <v>0.23275668169595129</v>
      </c>
      <c r="D423" s="55">
        <f t="shared" si="26"/>
        <v>0.14639098453679972</v>
      </c>
      <c r="E423" s="55">
        <f t="shared" si="27"/>
        <v>0.20133393386944343</v>
      </c>
      <c r="F423" s="55">
        <f t="shared" si="28"/>
        <v>0.18653961898879101</v>
      </c>
      <c r="G423" s="56">
        <f t="shared" si="29"/>
        <v>0.16331193887806594</v>
      </c>
    </row>
    <row r="424" spans="2:7" x14ac:dyDescent="0.2">
      <c r="B424" s="42">
        <v>381</v>
      </c>
      <c r="C424" s="55">
        <f t="shared" si="25"/>
        <v>0.23064155257247251</v>
      </c>
      <c r="D424" s="55">
        <f t="shared" si="26"/>
        <v>0.15228152581081983</v>
      </c>
      <c r="E424" s="55">
        <f t="shared" si="27"/>
        <v>0.2071627870995042</v>
      </c>
      <c r="F424" s="55">
        <f t="shared" si="28"/>
        <v>0.19147387247893255</v>
      </c>
      <c r="G424" s="56">
        <f t="shared" si="29"/>
        <v>0.1676499665377143</v>
      </c>
    </row>
    <row r="425" spans="2:7" x14ac:dyDescent="0.2">
      <c r="B425" s="42">
        <v>382</v>
      </c>
      <c r="C425" s="55">
        <f t="shared" si="25"/>
        <v>0.22854777552698557</v>
      </c>
      <c r="D425" s="55">
        <f t="shared" si="26"/>
        <v>0.15829958871327193</v>
      </c>
      <c r="E425" s="55">
        <f t="shared" si="27"/>
        <v>0.21312425659253495</v>
      </c>
      <c r="F425" s="55">
        <f t="shared" si="28"/>
        <v>0.19652542701254905</v>
      </c>
      <c r="G425" s="56">
        <f t="shared" si="29"/>
        <v>0.1720939697642313</v>
      </c>
    </row>
    <row r="426" spans="2:7" x14ac:dyDescent="0.2">
      <c r="B426" s="42">
        <v>383</v>
      </c>
      <c r="C426" s="55">
        <f t="shared" si="25"/>
        <v>0.22647571895949123</v>
      </c>
      <c r="D426" s="55">
        <f t="shared" si="26"/>
        <v>0.16444593803274754</v>
      </c>
      <c r="E426" s="55">
        <f t="shared" si="27"/>
        <v>0.21921919876368878</v>
      </c>
      <c r="F426" s="55">
        <f t="shared" si="28"/>
        <v>0.20169506557639505</v>
      </c>
      <c r="G426" s="56">
        <f t="shared" si="29"/>
        <v>0.17664466775662829</v>
      </c>
    </row>
    <row r="427" spans="2:7" x14ac:dyDescent="0.2">
      <c r="B427" s="42">
        <v>384</v>
      </c>
      <c r="C427" s="55">
        <f t="shared" si="25"/>
        <v>0.22442575126999151</v>
      </c>
      <c r="D427" s="55">
        <f t="shared" si="26"/>
        <v>0.1707213381779174</v>
      </c>
      <c r="E427" s="55">
        <f t="shared" si="27"/>
        <v>0.22544846960749776</v>
      </c>
      <c r="F427" s="55">
        <f t="shared" si="28"/>
        <v>0.2069835707772073</v>
      </c>
      <c r="G427" s="56">
        <f t="shared" si="29"/>
        <v>0.18130277935491323</v>
      </c>
    </row>
    <row r="428" spans="2:7" x14ac:dyDescent="0.2">
      <c r="B428" s="42">
        <v>385</v>
      </c>
      <c r="C428" s="55">
        <f t="shared" ref="C428:C491" si="30">IF((-2.015732+(-0.494627*EquationCR)+(0.410176*EquationHDR)+(0.000016739*EquationRHA)+(0.011045*EquationAFC)+(0.022439*EquationSemenCost)+(0.000472*EquationMatureWeight)+(0.005002*LOG(EquationVetCosts))+(-0.000439*EquationVetCosts)+(-0.492759*(LOG(EquationVWP)))+(0.004033*EquationVWP)+(-0.000056845*B428^2)+(0.016499*B428)+(0.007687*EquationMilkPrice)+(0.020093*EquationFeedPrice)+(-0.000679*EquationReplacementPrice)+(1.081435*EquationCullCost)+(0.000379*EquationDIMDNB)+(0.000004823*(EquationCR*B428^2))+(0.00000031*(EquationHDR*B428^2))+(-0.000000000158*(EquationRHA*B428^2))+(-0.000000132*(EquationAFC*B428^2))+(-0.0000000884*(EquationSemenCost*B428^2))+(-0.00000000533*(EquationMatureWeight*B428^2))+(0.000000005*(EquationVetCosts*B428^2))+(0.000007795*(LOG(EquationVWP)*B428^2))+(-0.0000000584*(EquationVWP*B428^2))+(0.0000000614*(B428^2*B428))+(-0.000000336*(B428^2*EquationFeedPrice))+(0.000000009*(B428^2*EquationReplacementPrice))+(-0.000013213*(B428^2*EquationCullCost))+(-0.00000000389*(B428^2*EquationDIMDNB)))&gt;0, (-2.015732+(-0.494627*EquationCR)+(0.410176*EquationHDR)+(0.000016739*EquationRHA)+(0.011045*EquationAFC)+(0.022439*EquationSemenCost)+(0.000472*EquationMatureWeight)+(0.005002*LOG(EquationVetCosts))+(-0.000439*EquationVetCosts)+(-0.492759*(LOG(EquationVWP)))+(0.004033*EquationVWP)+(-0.000056845*B428^2)+(0.016499*B428)+(0.007687*EquationMilkPrice)+(0.020093*EquationFeedPrice)+(-0.000679*EquationReplacementPrice)+(1.081435*EquationCullCost)+(0.000379*EquationDIMDNB)+(0.000004823*(EquationCR*B428^2))+(0.00000031*(EquationHDR*B428^2))+(-0.000000000158*(EquationRHA*B428^2))+(-0.000000132*(EquationAFC*B428^2))+(-0.0000000884*(EquationSemenCost*B428^2))+(-0.00000000533*(EquationMatureWeight*B428^2))+(0.000000005*(EquationVetCosts*B428^2))+(0.000007795*(LOG(EquationVWP)*B428^2))+(-0.0000000584*(EquationVWP*B428^2))+(0.0000000614*(B428^2*B428))+(-0.000000336*(B428^2*EquationFeedPrice))+(0.000000009*(B428^2*EquationReplacementPrice))+(-0.000013213*(B428^2*EquationCullCost))+(-0.00000000389*(B428^2*EquationDIMDNB))), 0)</f>
        <v>0.22239824085848384</v>
      </c>
      <c r="D428" s="55">
        <f t="shared" ref="D428:D491" si="31">IF((-1.870102+(0.51187*(EquationCR))+(1.033374*(EquationHDR))+(0.000011344*(EquationRHA))+(-0.000138*(EquationAFC))+(0.01358*(D470))+(-0.000072752*(EquationMatureWeight))+(-0.046035*(LOG(EquationVetCosts)))+(0.000451*(EquationVetCosts))+(0.512031*(LOG(EquationVWP)))+(-0.006352*(EquationVWP))+(-0.000079212*(B428^2))+(0.015118*(B428))+(0.022341*(EquationMilkPrice))+(-0.022641*(EquationFeedPrice))+(0.000247*(EquationReplacementPrice))+(-0.184557*(EquationCullCost))+(-0.000542*(EquationDIMDNB))+(-0.000004986*(EquationHDR*B428^2))+(-0.000000000147*(EquationRHA*B428^2))+(-0.0000000903*(D470*B428^2))+(-0.000000000856*(EquationMatureWeight*B428^2))+(0.000000134*(B428^2*B428))+(-0.000000149*(B428^2*EquationMilkPrice))+(0.00000000264*(B428^2*EquationDIMDNB)))&gt;0, (-1.870102+(0.51187*(EquationCR))+(1.033374*(EquationHDR))+(0.000011344*(EquationRHA))+(-0.000138*(EquationAFC))+(0.01358*(D470))+(-0.000072752*(EquationMatureWeight))+(-0.046035*(LOG(EquationVetCosts)))+(0.000451*(EquationVetCosts))+(0.512031*(LOG(EquationVWP)))+(-0.006352*(EquationVWP))+(-0.000079212*(B428^2))+(0.015118*(B428))+(0.022341*(EquationMilkPrice))+(-0.022641*(EquationFeedPrice))+(0.000247*(EquationReplacementPrice))+(-0.184557*(EquationCullCost))+(-0.000542*(EquationDIMDNB))+(-0.000004986*(EquationHDR*B428^2))+(-0.000000000147*(EquationRHA*B428^2))+(-0.0000000903*(D470*B428^2))+(-0.000000000856*(EquationMatureWeight*B428^2))+(0.000000134*(B428^2*B428))+(-0.000000149*(B428^2*EquationMilkPrice))+(0.00000000264*(B428^2*EquationDIMDNB))), 0)</f>
        <v>0.17712655317634879</v>
      </c>
      <c r="E428" s="55">
        <f t="shared" ref="E428:E491" si="32">IF((-2.51389+(0.253043*(EquationCR))+(0.791564*(EquationHDR))+(0.000017482*(EquationRHA))+(0.000958*(EquationAFC))+(0.014823*(D470))+(0.00003361*(EquationMatureWeight))+(0.044008*(LOG(EquationVetCosts)))+(-0.000161*(EquationVetCosts))+(0.375409*(LOG(EquationVWP)))+(-0.004875*(EquationVWP))+(-0.000095702*(B428^2))+(0.02001*(B428))+(0.039073*(EquationMilkPrice))+(-0.018836*(EquationFeedPrice))+(0.000102*(EquationReplacementPrice))+(-0.124297*(EquationCullCost))+(-0.000511*(EquationDIMDNB))+(0.00000253*(EquationCR*B428^2))+(-0.000002589*(EquationHDR*B428^2))+(-0.000000000136*(EquationRHA*B428^2))+(-0.0000001*(D470*B428^2))+(-0.00000000108*(EquationMatureWeight*B428^2))+(0.00000015*(B428^2*B428))+(-0.000000215*(B428^2*EquationMilkPrice))+(0.00000000251*(B428^2*EquationDIMDNB)))&gt;0, (-2.51389+(0.253043*(EquationCR))+(0.791564*(EquationHDR))+(0.000017482*(EquationRHA))+(0.000958*(EquationAFC))+(0.014823*(D470))+(0.00003361*(EquationMatureWeight))+(0.044008*(LOG(EquationVetCosts)))+(-0.000161*(EquationVetCosts))+(0.375409*(LOG(EquationVWP)))+(-0.004875*(EquationVWP))+(-0.000095702*(B428^2))+(0.02001*(B428))+(0.039073*(EquationMilkPrice))+(-0.018836*(EquationFeedPrice))+(0.000102*(EquationReplacementPrice))+(-0.124297*(EquationCullCost))+(-0.000511*(EquationDIMDNB))+(0.00000253*(EquationCR*B428^2))+(-0.000002589*(EquationHDR*B428^2))+(-0.000000000136*(EquationRHA*B428^2))+(-0.0000001*(D470*B428^2))+(-0.00000000108*(EquationMatureWeight*B428^2))+(0.00000015*(B428^2*B428))+(-0.000000215*(B428^2*EquationMilkPrice))+(0.00000000251*(B428^2*EquationDIMDNB))), 0)</f>
        <v>0.2318129246965383</v>
      </c>
      <c r="F428" s="55">
        <f t="shared" ref="F428:F491" si="33">IF((-1.892738+(0.137703*(EquationCR))+(0.669836*(EquationHDR))+(0.0000175*(EquationRHA))+(0.000161*(EquationAFC))+(0.013845*(D470))+(0.000016727*(EquationMatureWeight))+(-0.015935*(LOG(EquationVetCosts)))+(0.000118*(EquationVetCosts))+(0.160623*(LOG(EquationVWP)))+(-0.003008*(EquationVWP))+(-0.000090785*(B428^2))+(0.01937*(B428))+(0.020762*(EquationMilkPrice))+(-0.019043*(EquationFeedPrice))+(0.00001449*(EquationReplacementPrice))+(0.175818*(EquationCullCost))+(-0.000295*(EquationDIMDNB))+(0.000002704*(EquationCR*B428^2))+(-0.000001916*(EquationHDR*B428^2))+(-0.000000000127*(EquationRHA*B428^2))+(-0.0000000903*(D470*B428^2))+(-0.000000000771*(EquationMatureWeight*B428^2))+(0.000000137*(B428^2*B428))+(-0.00000257*(B428^2*EquationCullCost)))&gt;0, (-1.892738+(0.137703*(EquationCR))+(0.669836*(EquationHDR))+(0.0000175*(EquationRHA))+(0.000161*(EquationAFC))+(0.013845*(D470))+(0.000016727*(EquationMatureWeight))+(-0.015935*(LOG(EquationVetCosts)))+(0.000118*(EquationVetCosts))+(0.160623*(LOG(EquationVWP)))+(-0.003008*(EquationVWP))+(-0.000090785*(B428^2))+(0.01937*(B428))+(0.020762*(EquationMilkPrice))+(-0.019043*(EquationFeedPrice))+(0.00001449*(EquationReplacementPrice))+(0.175818*(EquationCullCost))+(-0.000295*(EquationDIMDNB))+(0.000002704*(EquationCR*B428^2))+(-0.000001916*(EquationHDR*B428^2))+(-0.000000000127*(EquationRHA*B428^2))+(-0.0000000903*(D470*B428^2))+(-0.000000000771*(EquationMatureWeight*B428^2))+(0.000000137*(B428^2*B428))+(-0.00000257*(B428^2*EquationCullCost))), 0)</f>
        <v>0.21239172484049507</v>
      </c>
      <c r="G428" s="56">
        <f t="shared" ref="G428:G491" si="34">IF((-1.860553+(0.112009*(EquationCR))+(0.5932*(EquationHDR))+(0.000015682*(EquationRHA))+(0.000842*(EquationAFC))+(0.013148*(D470))+(0.000054807*(EquationMatureWeight))+(-0.025351*(LOG(EquationVetCosts)))+(0.0000512*(EquationVetCosts))+(0.087616*(LOG(EquationVWP)))+(-0.00202*(EquationVWP))+(-0.000084247*(B428^2))+(0.018329*(B428))+(0.018516*(EquationMilkPrice))+(0.0064*(EquationFeedPrice))+(0.000011343*(EquationReplacementPrice))+(0.013031*(EquationCullCost))+(-0.000245*(EquationDIMDNB))+(0.000002399*(EquationCR*B428^2))+(-0.000001548*(EquationHDR*B428^2))+(-0.000000000112*(EquationRHA*B428^2))+(-0.0000000853*(D470*B428^2))+(-0.000000000948*(EquationMatureWeight*B428^2))+(0.000000302*(LOG(EquationVetCosts)*B428^2))+(-0.00000000421*(EquationVWP*B428^2))+(0.000000126*(B428^2*B428))+(-0.000000254*(B428^2*EquationFeedPrice)))&gt;0, (-1.860553+(0.112009*(EquationCR))+(0.5932*(EquationHDR))+(0.000015682*(EquationRHA))+(0.000842*(EquationAFC))+(0.013148*(D470))+(0.000054807*(EquationMatureWeight))+(-0.025351*(LOG(EquationVetCosts)))+(0.0000512*(EquationVetCosts))+(0.087616*(LOG(EquationVWP)))+(-0.00202*(EquationVWP))+(-0.000084247*(B428^2))+(0.018329*(B428))+(0.018516*(EquationMilkPrice))+(0.0064*(EquationFeedPrice))+(0.000011343*(EquationReplacementPrice))+(0.013031*(EquationCullCost))+(-0.000245*(EquationDIMDNB))+(0.000002399*(EquationCR*B428^2))+(-0.000001548*(EquationHDR*B428^2))+(-0.000000000112*(EquationRHA*B428^2))+(-0.0000000853*(D470*B428^2))+(-0.000000000948*(EquationMatureWeight*B428^2))+(0.000000302*(LOG(EquationVetCosts)*B428^2))+(-0.00000000421*(EquationVWP*B428^2))+(0.000000126*(B428^2*B428))+(-0.000000254*(B428^2*EquationFeedPrice))), 0)</f>
        <v>0.18606902303894141</v>
      </c>
    </row>
    <row r="429" spans="2:7" x14ac:dyDescent="0.2">
      <c r="B429" s="42">
        <v>386</v>
      </c>
      <c r="C429" s="55">
        <f t="shared" si="30"/>
        <v>0.22039355612497163</v>
      </c>
      <c r="D429" s="55">
        <f t="shared" si="31"/>
        <v>0.18366234667330167</v>
      </c>
      <c r="E429" s="55">
        <f t="shared" si="32"/>
        <v>0.23831341918010226</v>
      </c>
      <c r="F429" s="55">
        <f t="shared" si="33"/>
        <v>0.21792030960934111</v>
      </c>
      <c r="G429" s="56">
        <f t="shared" si="34"/>
        <v>0.19094411692729507</v>
      </c>
    </row>
    <row r="430" spans="2:7" x14ac:dyDescent="0.2">
      <c r="B430" s="42">
        <v>387</v>
      </c>
      <c r="C430" s="55">
        <f t="shared" si="30"/>
        <v>0.21841206546945177</v>
      </c>
      <c r="D430" s="55">
        <f t="shared" si="31"/>
        <v>0.19032948193051524</v>
      </c>
      <c r="E430" s="55">
        <f t="shared" si="32"/>
        <v>0.24495080778286543</v>
      </c>
      <c r="F430" s="55">
        <f t="shared" si="33"/>
        <v>0.22357010654321402</v>
      </c>
      <c r="G430" s="56">
        <f t="shared" si="34"/>
        <v>0.19592877877614073</v>
      </c>
    </row>
    <row r="431" spans="2:7" x14ac:dyDescent="0.2">
      <c r="B431" s="42">
        <v>388</v>
      </c>
      <c r="C431" s="55">
        <f t="shared" si="30"/>
        <v>0.21645413729192595</v>
      </c>
      <c r="D431" s="55">
        <f t="shared" si="31"/>
        <v>0.19712872182503455</v>
      </c>
      <c r="E431" s="55">
        <f t="shared" si="32"/>
        <v>0.25172594480357069</v>
      </c>
      <c r="F431" s="55">
        <f t="shared" si="33"/>
        <v>0.2293418967167446</v>
      </c>
      <c r="G431" s="56">
        <f t="shared" si="34"/>
        <v>0.20102372597810642</v>
      </c>
    </row>
    <row r="432" spans="2:7" x14ac:dyDescent="0.2">
      <c r="B432" s="42">
        <v>389</v>
      </c>
      <c r="C432" s="55">
        <f t="shared" si="30"/>
        <v>0.21452013999239306</v>
      </c>
      <c r="D432" s="55">
        <f t="shared" si="31"/>
        <v>0.20406082884799648</v>
      </c>
      <c r="E432" s="55">
        <f t="shared" si="32"/>
        <v>0.25863968411369209</v>
      </c>
      <c r="F432" s="55">
        <f t="shared" si="33"/>
        <v>0.23523646081856309</v>
      </c>
      <c r="G432" s="56">
        <f t="shared" si="34"/>
        <v>0.20622967556113758</v>
      </c>
    </row>
    <row r="433" spans="2:7" x14ac:dyDescent="0.2">
      <c r="B433" s="42">
        <v>390</v>
      </c>
      <c r="C433" s="55">
        <f t="shared" si="30"/>
        <v>0.21261044197085385</v>
      </c>
      <c r="D433" s="55">
        <f t="shared" si="31"/>
        <v>0.21112656510344496</v>
      </c>
      <c r="E433" s="55">
        <f t="shared" si="32"/>
        <v>0.26569287915612738</v>
      </c>
      <c r="F433" s="55">
        <f t="shared" si="33"/>
        <v>0.24125457915007686</v>
      </c>
      <c r="G433" s="56">
        <f t="shared" si="34"/>
        <v>0.21154734418738963</v>
      </c>
    </row>
    <row r="434" spans="2:7" x14ac:dyDescent="0.2">
      <c r="B434" s="42">
        <v>391</v>
      </c>
      <c r="C434" s="55">
        <f t="shared" si="30"/>
        <v>0.21072541162730907</v>
      </c>
      <c r="D434" s="55">
        <f t="shared" si="31"/>
        <v>0.21832669231190127</v>
      </c>
      <c r="E434" s="55">
        <f t="shared" si="32"/>
        <v>0.27288638295372158</v>
      </c>
      <c r="F434" s="55">
        <f t="shared" si="33"/>
        <v>0.24739703162345733</v>
      </c>
      <c r="G434" s="56">
        <f t="shared" si="34"/>
        <v>0.21697744814980746</v>
      </c>
    </row>
    <row r="435" spans="2:7" x14ac:dyDescent="0.2">
      <c r="B435" s="42">
        <v>392</v>
      </c>
      <c r="C435" s="55">
        <f t="shared" si="30"/>
        <v>0.20886541736175718</v>
      </c>
      <c r="D435" s="55">
        <f t="shared" si="31"/>
        <v>0.22566197179199843</v>
      </c>
      <c r="E435" s="55">
        <f t="shared" si="32"/>
        <v>0.28022104807091702</v>
      </c>
      <c r="F435" s="55">
        <f t="shared" si="33"/>
        <v>0.25366459776534317</v>
      </c>
      <c r="G435" s="56">
        <f t="shared" si="34"/>
        <v>0.22252070338147373</v>
      </c>
    </row>
    <row r="436" spans="2:7" x14ac:dyDescent="0.2">
      <c r="B436" s="42">
        <v>393</v>
      </c>
      <c r="C436" s="55">
        <f t="shared" si="30"/>
        <v>0.20703082757419849</v>
      </c>
      <c r="D436" s="55">
        <f t="shared" si="31"/>
        <v>0.23313316448244228</v>
      </c>
      <c r="E436" s="55">
        <f t="shared" si="32"/>
        <v>0.28769772666468096</v>
      </c>
      <c r="F436" s="55">
        <f t="shared" si="33"/>
        <v>0.26005805670617999</v>
      </c>
      <c r="G436" s="56">
        <f t="shared" si="34"/>
        <v>0.22817782543693288</v>
      </c>
    </row>
    <row r="437" spans="2:7" x14ac:dyDescent="0.2">
      <c r="B437" s="42">
        <v>394</v>
      </c>
      <c r="C437" s="55">
        <f t="shared" si="30"/>
        <v>0.20522201066463286</v>
      </c>
      <c r="D437" s="55">
        <f t="shared" si="31"/>
        <v>0.24074103092700477</v>
      </c>
      <c r="E437" s="55">
        <f t="shared" si="32"/>
        <v>0.29531727045041184</v>
      </c>
      <c r="F437" s="55">
        <f t="shared" si="33"/>
        <v>0.26657818718665027</v>
      </c>
      <c r="G437" s="56">
        <f t="shared" si="34"/>
        <v>0.23394952950388959</v>
      </c>
    </row>
    <row r="438" spans="2:7" x14ac:dyDescent="0.2">
      <c r="B438" s="42">
        <v>395</v>
      </c>
      <c r="C438" s="55">
        <f t="shared" si="30"/>
        <v>0.203439335033061</v>
      </c>
      <c r="D438" s="55">
        <f t="shared" si="31"/>
        <v>0.2484863312764265</v>
      </c>
      <c r="E438" s="55">
        <f t="shared" si="32"/>
        <v>0.3030805307083525</v>
      </c>
      <c r="F438" s="55">
        <f t="shared" si="33"/>
        <v>0.27322576755427841</v>
      </c>
      <c r="G438" s="56">
        <f t="shared" si="34"/>
        <v>0.23983653039865399</v>
      </c>
    </row>
    <row r="439" spans="2:7" x14ac:dyDescent="0.2">
      <c r="B439" s="42">
        <v>396</v>
      </c>
      <c r="C439" s="55">
        <f t="shared" si="30"/>
        <v>0.20168316907948364</v>
      </c>
      <c r="D439" s="55">
        <f t="shared" si="31"/>
        <v>0.25636982528722019</v>
      </c>
      <c r="E439" s="55">
        <f t="shared" si="32"/>
        <v>0.31098835828226834</v>
      </c>
      <c r="F439" s="55">
        <f t="shared" si="33"/>
        <v>0.28000157576224693</v>
      </c>
      <c r="G439" s="56">
        <f t="shared" si="34"/>
        <v>0.24583954256497914</v>
      </c>
    </row>
    <row r="440" spans="2:7" x14ac:dyDescent="0.2">
      <c r="B440" s="42">
        <v>397</v>
      </c>
      <c r="C440" s="55">
        <f t="shared" si="30"/>
        <v>0.19995388120389992</v>
      </c>
      <c r="D440" s="55">
        <f t="shared" si="31"/>
        <v>0.26439227232049861</v>
      </c>
      <c r="E440" s="55">
        <f t="shared" si="32"/>
        <v>0.31904160357814471</v>
      </c>
      <c r="F440" s="55">
        <f t="shared" si="33"/>
        <v>0.28690638936822588</v>
      </c>
      <c r="G440" s="56">
        <f t="shared" si="34"/>
        <v>0.25195928007298002</v>
      </c>
    </row>
    <row r="441" spans="2:7" x14ac:dyDescent="0.2">
      <c r="B441" s="42">
        <v>398</v>
      </c>
      <c r="C441" s="55">
        <f t="shared" si="30"/>
        <v>0.19825183980630551</v>
      </c>
      <c r="D441" s="55">
        <f t="shared" si="31"/>
        <v>0.27255443134079038</v>
      </c>
      <c r="E441" s="55">
        <f t="shared" si="32"/>
        <v>0.32724111656287691</v>
      </c>
      <c r="F441" s="55">
        <f t="shared" si="33"/>
        <v>0.29394098553317022</v>
      </c>
      <c r="G441" s="56">
        <f t="shared" si="34"/>
        <v>0.25819645661800306</v>
      </c>
    </row>
    <row r="442" spans="2:7" x14ac:dyDescent="0.2">
      <c r="B442" s="42">
        <v>399</v>
      </c>
      <c r="C442" s="55">
        <f t="shared" si="30"/>
        <v>0.19657741328670841</v>
      </c>
      <c r="D442" s="55">
        <f t="shared" si="31"/>
        <v>0.28085706091486196</v>
      </c>
      <c r="E442" s="55">
        <f t="shared" si="32"/>
        <v>0.33558774676296915</v>
      </c>
      <c r="F442" s="55">
        <f t="shared" si="33"/>
        <v>0.3011061410201632</v>
      </c>
      <c r="G442" s="56">
        <f t="shared" si="34"/>
        <v>0.26455178551950681</v>
      </c>
    </row>
    <row r="443" spans="2:7" x14ac:dyDescent="0.2">
      <c r="B443" s="42">
        <v>400</v>
      </c>
      <c r="C443" s="55">
        <f t="shared" si="30"/>
        <v>0.19493097004510387</v>
      </c>
      <c r="D443" s="55">
        <f t="shared" si="31"/>
        <v>0.2893009192105373</v>
      </c>
      <c r="E443" s="55">
        <f t="shared" si="32"/>
        <v>0.34408234326322734</v>
      </c>
      <c r="F443" s="55">
        <f t="shared" si="33"/>
        <v>0.30840263219323211</v>
      </c>
      <c r="G443" s="56">
        <f t="shared" si="34"/>
        <v>0.27102597971996528</v>
      </c>
    </row>
    <row r="444" spans="2:7" x14ac:dyDescent="0.2">
      <c r="B444" s="42">
        <v>401</v>
      </c>
      <c r="C444" s="55">
        <f t="shared" si="30"/>
        <v>0.19331287848149301</v>
      </c>
      <c r="D444" s="55">
        <f t="shared" si="31"/>
        <v>0.29788676399552971</v>
      </c>
      <c r="E444" s="55">
        <f t="shared" si="32"/>
        <v>0.35272575470545192</v>
      </c>
      <c r="F444" s="55">
        <f t="shared" si="33"/>
        <v>0.31583123501616706</v>
      </c>
      <c r="G444" s="56">
        <f t="shared" si="34"/>
        <v>0.27761975178374954</v>
      </c>
    </row>
    <row r="445" spans="2:7" x14ac:dyDescent="0.2">
      <c r="B445" s="42">
        <v>402</v>
      </c>
      <c r="C445" s="55">
        <f t="shared" si="30"/>
        <v>0.19172350699587745</v>
      </c>
      <c r="D445" s="55">
        <f t="shared" si="31"/>
        <v>0.30661535263626116</v>
      </c>
      <c r="E445" s="55">
        <f t="shared" si="32"/>
        <v>0.36151882928716406</v>
      </c>
      <c r="F445" s="55">
        <f t="shared" si="33"/>
        <v>0.32339272505135219</v>
      </c>
      <c r="G445" s="56">
        <f t="shared" si="34"/>
        <v>0.28433381389601392</v>
      </c>
    </row>
    <row r="446" spans="2:7" x14ac:dyDescent="0.2">
      <c r="B446" s="42">
        <v>403</v>
      </c>
      <c r="C446" s="55">
        <f t="shared" si="30"/>
        <v>0.19016322398825214</v>
      </c>
      <c r="D446" s="55">
        <f t="shared" si="31"/>
        <v>0.31548744209670321</v>
      </c>
      <c r="E446" s="55">
        <f t="shared" si="32"/>
        <v>0.3704624147602803</v>
      </c>
      <c r="F446" s="55">
        <f t="shared" si="33"/>
        <v>0.3310878774585958</v>
      </c>
      <c r="G446" s="56">
        <f t="shared" si="34"/>
        <v>0.2911688778615949</v>
      </c>
    </row>
    <row r="447" spans="2:7" x14ac:dyDescent="0.2">
      <c r="B447" s="42">
        <v>404</v>
      </c>
      <c r="C447" s="55">
        <f t="shared" si="30"/>
        <v>0.18863239785862226</v>
      </c>
      <c r="D447" s="55">
        <f t="shared" si="31"/>
        <v>0.32450378893718146</v>
      </c>
      <c r="E447" s="55">
        <f t="shared" si="32"/>
        <v>0.3795573584298127</v>
      </c>
      <c r="F447" s="55">
        <f t="shared" si="33"/>
        <v>0.33891746699394559</v>
      </c>
      <c r="G447" s="56">
        <f t="shared" si="34"/>
        <v>0.29812565510390415</v>
      </c>
    </row>
    <row r="448" spans="2:7" x14ac:dyDescent="0.2">
      <c r="B448" s="42">
        <v>405</v>
      </c>
      <c r="C448" s="55">
        <f t="shared" si="30"/>
        <v>0.18713139700698481</v>
      </c>
      <c r="D448" s="55">
        <f t="shared" si="31"/>
        <v>0.3336651493132321</v>
      </c>
      <c r="E448" s="55">
        <f t="shared" si="32"/>
        <v>0.38880450715261261</v>
      </c>
      <c r="F448" s="55">
        <f t="shared" si="33"/>
        <v>0.34688226800854483</v>
      </c>
      <c r="G448" s="56">
        <f t="shared" si="34"/>
        <v>0.30520485666382308</v>
      </c>
    </row>
    <row r="449" spans="2:7" x14ac:dyDescent="0.2">
      <c r="B449" s="42">
        <v>406</v>
      </c>
      <c r="C449" s="55">
        <f t="shared" si="30"/>
        <v>0.18566058983334152</v>
      </c>
      <c r="D449" s="55">
        <f t="shared" si="31"/>
        <v>0.34297227897443205</v>
      </c>
      <c r="E449" s="55">
        <f t="shared" si="32"/>
        <v>0.39820470733604008</v>
      </c>
      <c r="F449" s="55">
        <f t="shared" si="33"/>
        <v>0.35498305444744205</v>
      </c>
      <c r="G449" s="56">
        <f t="shared" si="34"/>
        <v>0.31240719319860549</v>
      </c>
    </row>
    <row r="450" spans="2:7" x14ac:dyDescent="0.2">
      <c r="B450" s="42">
        <v>407</v>
      </c>
      <c r="C450" s="55">
        <f t="shared" si="30"/>
        <v>0.18422034473769011</v>
      </c>
      <c r="D450" s="55">
        <f t="shared" si="31"/>
        <v>0.35242593326321159</v>
      </c>
      <c r="E450" s="55">
        <f t="shared" si="32"/>
        <v>0.40775880493668887</v>
      </c>
      <c r="F450" s="55">
        <f t="shared" si="33"/>
        <v>0.36322059984843458</v>
      </c>
      <c r="G450" s="56">
        <f t="shared" si="34"/>
        <v>0.31973337498076687</v>
      </c>
    </row>
    <row r="451" spans="2:7" x14ac:dyDescent="0.2">
      <c r="B451" s="42">
        <v>408</v>
      </c>
      <c r="C451" s="55">
        <f t="shared" si="30"/>
        <v>0.18281103012003347</v>
      </c>
      <c r="D451" s="55">
        <f t="shared" si="31"/>
        <v>0.36202686711371967</v>
      </c>
      <c r="E451" s="55">
        <f t="shared" si="32"/>
        <v>0.41746764545910886</v>
      </c>
      <c r="F451" s="55">
        <f t="shared" si="33"/>
        <v>0.37159567734091226</v>
      </c>
      <c r="G451" s="56">
        <f t="shared" si="34"/>
        <v>0.32718411189699359</v>
      </c>
    </row>
    <row r="452" spans="2:7" x14ac:dyDescent="0.2">
      <c r="B452" s="42">
        <v>409</v>
      </c>
      <c r="C452" s="55">
        <f t="shared" si="30"/>
        <v>0.18143301438037213</v>
      </c>
      <c r="D452" s="55">
        <f t="shared" si="31"/>
        <v>0.37177583505064971</v>
      </c>
      <c r="E452" s="55">
        <f t="shared" si="32"/>
        <v>0.42733207395450601</v>
      </c>
      <c r="F452" s="55">
        <f t="shared" si="33"/>
        <v>0.38010905964468139</v>
      </c>
      <c r="G452" s="56">
        <f t="shared" si="34"/>
        <v>0.33476011344704237</v>
      </c>
    </row>
    <row r="453" spans="2:7" x14ac:dyDescent="0.2">
      <c r="B453" s="42">
        <v>410</v>
      </c>
      <c r="C453" s="55">
        <f t="shared" si="30"/>
        <v>0.18008666591870459</v>
      </c>
      <c r="D453" s="55">
        <f t="shared" si="31"/>
        <v>0.38167359118806887</v>
      </c>
      <c r="E453" s="55">
        <f t="shared" si="32"/>
        <v>0.43735293501944528</v>
      </c>
      <c r="F453" s="55">
        <f t="shared" si="33"/>
        <v>0.38876151906881218</v>
      </c>
      <c r="G453" s="56">
        <f t="shared" si="34"/>
        <v>0.34246208874264167</v>
      </c>
    </row>
    <row r="454" spans="2:7" x14ac:dyDescent="0.2">
      <c r="B454" s="42">
        <v>411</v>
      </c>
      <c r="C454" s="55">
        <f t="shared" si="30"/>
        <v>0.17877235313502601</v>
      </c>
      <c r="D454" s="55">
        <f t="shared" si="31"/>
        <v>0.39172088922828319</v>
      </c>
      <c r="E454" s="55">
        <f t="shared" si="32"/>
        <v>0.44753107279460963</v>
      </c>
      <c r="F454" s="55">
        <f t="shared" si="33"/>
        <v>0.39755382751048524</v>
      </c>
      <c r="G454" s="56">
        <f t="shared" si="34"/>
        <v>0.35029074650640979</v>
      </c>
    </row>
    <row r="455" spans="2:7" x14ac:dyDescent="0.2">
      <c r="B455" s="42">
        <v>412</v>
      </c>
      <c r="C455" s="55">
        <f t="shared" si="30"/>
        <v>0.17749044442934339</v>
      </c>
      <c r="D455" s="55">
        <f t="shared" si="31"/>
        <v>0.40191848246066464</v>
      </c>
      <c r="E455" s="55">
        <f t="shared" si="32"/>
        <v>0.45786733096347926</v>
      </c>
      <c r="F455" s="55">
        <f t="shared" si="33"/>
        <v>0.40648675645382715</v>
      </c>
      <c r="G455" s="56">
        <f t="shared" si="34"/>
        <v>0.3582467950707342</v>
      </c>
    </row>
    <row r="456" spans="2:7" x14ac:dyDescent="0.2">
      <c r="B456" s="42">
        <v>413</v>
      </c>
      <c r="C456" s="55">
        <f t="shared" si="30"/>
        <v>0.17624130820165473</v>
      </c>
      <c r="D456" s="55">
        <f t="shared" si="31"/>
        <v>0.41226712376049379</v>
      </c>
      <c r="E456" s="55">
        <f t="shared" si="32"/>
        <v>0.46836255275106942</v>
      </c>
      <c r="F456" s="55">
        <f t="shared" si="33"/>
        <v>0.41556107696874967</v>
      </c>
      <c r="G456" s="56">
        <f t="shared" si="34"/>
        <v>0.36633094237671526</v>
      </c>
    </row>
    <row r="457" spans="2:7" x14ac:dyDescent="0.2">
      <c r="B457" s="42">
        <v>414</v>
      </c>
      <c r="C457" s="55">
        <f t="shared" si="30"/>
        <v>0.17502531285195988</v>
      </c>
      <c r="D457" s="55">
        <f t="shared" si="31"/>
        <v>0.42276756558782563</v>
      </c>
      <c r="E457" s="55">
        <f t="shared" si="32"/>
        <v>0.479017580922658</v>
      </c>
      <c r="F457" s="55">
        <f t="shared" si="33"/>
        <v>0.42477755970981523</v>
      </c>
      <c r="G457" s="56">
        <f t="shared" si="34"/>
        <v>0.37454389597304288</v>
      </c>
    </row>
    <row r="458" spans="2:7" x14ac:dyDescent="0.2">
      <c r="B458" s="42">
        <v>415</v>
      </c>
      <c r="C458" s="55">
        <f t="shared" si="30"/>
        <v>0.17384282678025562</v>
      </c>
      <c r="D458" s="55">
        <f t="shared" si="31"/>
        <v>0.43342055998631068</v>
      </c>
      <c r="E458" s="55">
        <f t="shared" si="32"/>
        <v>0.48983325778249642</v>
      </c>
      <c r="F458" s="55">
        <f t="shared" si="33"/>
        <v>0.43413697491506614</v>
      </c>
      <c r="G458" s="56">
        <f t="shared" si="34"/>
        <v>0.38288636301494922</v>
      </c>
    </row>
    <row r="459" spans="2:7" x14ac:dyDescent="0.2">
      <c r="B459" s="42">
        <v>416</v>
      </c>
      <c r="C459" s="55">
        <f t="shared" si="30"/>
        <v>0.1726942183865475</v>
      </c>
      <c r="D459" s="55">
        <f t="shared" si="31"/>
        <v>0.44422685858207567</v>
      </c>
      <c r="E459" s="55">
        <f t="shared" si="32"/>
        <v>0.50081042517254959</v>
      </c>
      <c r="F459" s="55">
        <f t="shared" si="33"/>
        <v>0.44364009240488927</v>
      </c>
      <c r="G459" s="56">
        <f t="shared" si="34"/>
        <v>0.39135905026307</v>
      </c>
    </row>
    <row r="460" spans="2:7" x14ac:dyDescent="0.2">
      <c r="B460" s="42">
        <v>417</v>
      </c>
      <c r="C460" s="55">
        <f t="shared" si="30"/>
        <v>0.17157985607083162</v>
      </c>
      <c r="D460" s="55">
        <f t="shared" si="31"/>
        <v>0.45518721258254924</v>
      </c>
      <c r="E460" s="55">
        <f t="shared" si="32"/>
        <v>0.51194992447122267</v>
      </c>
      <c r="F460" s="55">
        <f t="shared" si="33"/>
        <v>0.4532876815808512</v>
      </c>
      <c r="G460" s="56">
        <f t="shared" si="34"/>
        <v>0.39996266408241266</v>
      </c>
    </row>
    <row r="461" spans="2:7" x14ac:dyDescent="0.2">
      <c r="B461" s="42">
        <v>418</v>
      </c>
      <c r="C461" s="55">
        <f t="shared" si="30"/>
        <v>0.17050010823311093</v>
      </c>
      <c r="D461" s="55">
        <f t="shared" si="31"/>
        <v>0.46630237277533415</v>
      </c>
      <c r="E461" s="55">
        <f t="shared" si="32"/>
        <v>0.52325259659209444</v>
      </c>
      <c r="F461" s="55">
        <f t="shared" si="33"/>
        <v>0.46308051142457152</v>
      </c>
      <c r="G461" s="56">
        <f t="shared" si="34"/>
        <v>0.40869791044123704</v>
      </c>
    </row>
    <row r="462" spans="2:7" x14ac:dyDescent="0.2">
      <c r="B462" s="42">
        <v>419</v>
      </c>
      <c r="C462" s="55">
        <f t="shared" si="30"/>
        <v>0.16945534327338257</v>
      </c>
      <c r="D462" s="55">
        <f t="shared" si="31"/>
        <v>0.47757308952704908</v>
      </c>
      <c r="E462" s="55">
        <f t="shared" si="32"/>
        <v>0.53471928198263297</v>
      </c>
      <c r="F462" s="55">
        <f t="shared" si="33"/>
        <v>0.47301935049656507</v>
      </c>
      <c r="G462" s="56">
        <f t="shared" si="34"/>
        <v>0.41756549490998784</v>
      </c>
    </row>
    <row r="463" spans="2:7" x14ac:dyDescent="0.2">
      <c r="B463" s="42">
        <v>420</v>
      </c>
      <c r="C463" s="55">
        <f t="shared" si="30"/>
        <v>0.16844592959164797</v>
      </c>
      <c r="D463" s="55">
        <f t="shared" si="31"/>
        <v>0.48900011278220223</v>
      </c>
      <c r="E463" s="55">
        <f t="shared" si="32"/>
        <v>0.54635082062295759</v>
      </c>
      <c r="F463" s="55">
        <f t="shared" si="33"/>
        <v>0.48310496693511201</v>
      </c>
      <c r="G463" s="56">
        <f t="shared" si="34"/>
        <v>0.42656612266020938</v>
      </c>
    </row>
    <row r="464" spans="2:7" x14ac:dyDescent="0.2">
      <c r="B464" s="42">
        <v>421</v>
      </c>
      <c r="C464" s="55">
        <f t="shared" si="30"/>
        <v>0.16747223558790675</v>
      </c>
      <c r="D464" s="55">
        <f t="shared" si="31"/>
        <v>0.50058419206203342</v>
      </c>
      <c r="E464" s="55">
        <f t="shared" si="32"/>
        <v>0.55814805202455786</v>
      </c>
      <c r="F464" s="55">
        <f t="shared" si="33"/>
        <v>0.49333812845508884</v>
      </c>
      <c r="G464" s="56">
        <f t="shared" si="34"/>
        <v>0.43570049846347964</v>
      </c>
    </row>
    <row r="465" spans="2:7" x14ac:dyDescent="0.2">
      <c r="B465" s="42">
        <v>422</v>
      </c>
      <c r="C465" s="55">
        <f t="shared" si="30"/>
        <v>0.16653462966215984</v>
      </c>
      <c r="D465" s="55">
        <f t="shared" si="31"/>
        <v>0.51232607646338746</v>
      </c>
      <c r="E465" s="55">
        <f t="shared" si="32"/>
        <v>0.57011181522902554</v>
      </c>
      <c r="F465" s="55">
        <f t="shared" si="33"/>
        <v>0.50371960234686197</v>
      </c>
      <c r="G465" s="56">
        <f t="shared" si="34"/>
        <v>0.44496932669032491</v>
      </c>
    </row>
    <row r="466" spans="2:7" x14ac:dyDescent="0.2">
      <c r="B466" s="42">
        <v>423</v>
      </c>
      <c r="C466" s="55">
        <f t="shared" si="30"/>
        <v>0.16563348021440352</v>
      </c>
      <c r="D466" s="55">
        <f t="shared" si="31"/>
        <v>0.52422651465756553</v>
      </c>
      <c r="E466" s="55">
        <f t="shared" si="32"/>
        <v>0.58224294880682348</v>
      </c>
      <c r="F466" s="55">
        <f t="shared" si="33"/>
        <v>0.51425015547513098</v>
      </c>
      <c r="G466" s="56">
        <f t="shared" si="34"/>
        <v>0.45437331130913639</v>
      </c>
    </row>
    <row r="467" spans="2:7" x14ac:dyDescent="0.2">
      <c r="B467" s="42">
        <v>424</v>
      </c>
      <c r="C467" s="55">
        <f t="shared" si="30"/>
        <v>0.1647691556446452</v>
      </c>
      <c r="D467" s="55">
        <f t="shared" si="31"/>
        <v>0.53628625488920889</v>
      </c>
      <c r="E467" s="55">
        <f t="shared" si="32"/>
        <v>0.59454229085598709</v>
      </c>
      <c r="F467" s="55">
        <f t="shared" si="33"/>
        <v>0.52493055427779223</v>
      </c>
      <c r="G467" s="56">
        <f t="shared" si="34"/>
        <v>0.46391315588511839</v>
      </c>
    </row>
    <row r="468" spans="2:7" x14ac:dyDescent="0.2">
      <c r="B468" s="42">
        <v>425</v>
      </c>
      <c r="C468" s="55">
        <f t="shared" si="30"/>
        <v>0.16394202435287805</v>
      </c>
      <c r="D468" s="55">
        <f t="shared" si="31"/>
        <v>0.54850604497513578</v>
      </c>
      <c r="E468" s="55">
        <f t="shared" si="32"/>
        <v>0.60701067900092709</v>
      </c>
      <c r="F468" s="55">
        <f t="shared" si="33"/>
        <v>0.53576156476482661</v>
      </c>
      <c r="G468" s="56">
        <f t="shared" si="34"/>
        <v>0.47358956357919413</v>
      </c>
    </row>
    <row r="469" spans="2:7" x14ac:dyDescent="0.2">
      <c r="B469" s="42">
        <v>426</v>
      </c>
      <c r="C469" s="55">
        <f t="shared" si="30"/>
        <v>0.16315245473910278</v>
      </c>
      <c r="D469" s="55">
        <f t="shared" si="31"/>
        <v>0.5608866323032311</v>
      </c>
      <c r="E469" s="55">
        <f t="shared" si="32"/>
        <v>0.61964895039110979</v>
      </c>
      <c r="F469" s="55">
        <f t="shared" si="33"/>
        <v>0.54674395251713048</v>
      </c>
      <c r="G469" s="56">
        <f t="shared" si="34"/>
        <v>0.48340323714696137</v>
      </c>
    </row>
    <row r="470" spans="2:7" x14ac:dyDescent="0.2">
      <c r="B470" s="42">
        <v>427</v>
      </c>
      <c r="C470" s="55">
        <f t="shared" si="30"/>
        <v>0.16240081520332106</v>
      </c>
      <c r="D470" s="55">
        <f t="shared" si="31"/>
        <v>0.57342876383132568</v>
      </c>
      <c r="E470" s="55">
        <f t="shared" si="32"/>
        <v>0.6324579416998577</v>
      </c>
      <c r="F470" s="55">
        <f t="shared" si="33"/>
        <v>0.5578784826854164</v>
      </c>
      <c r="G470" s="56">
        <f t="shared" si="34"/>
        <v>0.49335487893758739</v>
      </c>
    </row>
    <row r="471" spans="2:7" x14ac:dyDescent="0.2">
      <c r="B471" s="42">
        <v>428</v>
      </c>
      <c r="C471" s="55">
        <f t="shared" si="30"/>
        <v>0.16168747414553622</v>
      </c>
      <c r="D471" s="55">
        <f t="shared" si="31"/>
        <v>0.58613318608603227</v>
      </c>
      <c r="E471" s="55">
        <f t="shared" si="32"/>
        <v>0.64543848912306023</v>
      </c>
      <c r="F471" s="55">
        <f t="shared" si="33"/>
        <v>0.56916591998907606</v>
      </c>
      <c r="G471" s="56">
        <f t="shared" si="34"/>
        <v>0.50344519089278394</v>
      </c>
    </row>
    <row r="472" spans="2:7" x14ac:dyDescent="0.2">
      <c r="B472" s="42">
        <v>429</v>
      </c>
      <c r="C472" s="55">
        <f t="shared" si="30"/>
        <v>0.1610127999657428</v>
      </c>
      <c r="D472" s="55">
        <f t="shared" si="31"/>
        <v>0.59900064516165197</v>
      </c>
      <c r="E472" s="55">
        <f t="shared" si="32"/>
        <v>0.65859142837796214</v>
      </c>
      <c r="F472" s="55">
        <f t="shared" si="33"/>
        <v>0.58060702871502956</v>
      </c>
      <c r="G472" s="56">
        <f t="shared" si="34"/>
        <v>0.51367487454572591</v>
      </c>
    </row>
    <row r="473" spans="2:7" x14ac:dyDescent="0.2">
      <c r="B473" s="42">
        <v>430</v>
      </c>
      <c r="C473" s="55">
        <f t="shared" si="30"/>
        <v>0.16037716106394062</v>
      </c>
      <c r="D473" s="55">
        <f t="shared" si="31"/>
        <v>0.61203188671902831</v>
      </c>
      <c r="E473" s="55">
        <f t="shared" si="32"/>
        <v>0.67191759470190404</v>
      </c>
      <c r="F473" s="55">
        <f t="shared" si="33"/>
        <v>0.592202572716654</v>
      </c>
      <c r="G473" s="56">
        <f t="shared" si="34"/>
        <v>0.52404463101997401</v>
      </c>
    </row>
    <row r="474" spans="2:7" x14ac:dyDescent="0.2">
      <c r="B474" s="42">
        <v>431</v>
      </c>
      <c r="C474" s="55">
        <f t="shared" si="30"/>
        <v>0.1597809258401362</v>
      </c>
      <c r="D474" s="55">
        <f t="shared" si="31"/>
        <v>0.62522765598444341</v>
      </c>
      <c r="E474" s="55">
        <f t="shared" si="32"/>
        <v>0.68541782285105601</v>
      </c>
      <c r="F474" s="55">
        <f t="shared" si="33"/>
        <v>0.60395331541259845</v>
      </c>
      <c r="G474" s="56">
        <f t="shared" si="34"/>
        <v>0.53455516102842782</v>
      </c>
    </row>
    <row r="475" spans="2:7" x14ac:dyDescent="0.2">
      <c r="B475" s="42">
        <v>432</v>
      </c>
      <c r="C475" s="55">
        <f t="shared" si="30"/>
        <v>0.15922446269432183</v>
      </c>
      <c r="D475" s="55">
        <f t="shared" si="31"/>
        <v>0.63858869774846783</v>
      </c>
      <c r="E475" s="55">
        <f t="shared" si="32"/>
        <v>0.69909294709921643</v>
      </c>
      <c r="F475" s="55">
        <f t="shared" si="33"/>
        <v>0.61586001978570604</v>
      </c>
      <c r="G475" s="56">
        <f t="shared" si="34"/>
        <v>0.54520716487226584</v>
      </c>
    </row>
    <row r="476" spans="2:7" x14ac:dyDescent="0.2">
      <c r="B476" s="42">
        <v>433</v>
      </c>
      <c r="C476" s="55">
        <f t="shared" si="30"/>
        <v>0.15870814002650357</v>
      </c>
      <c r="D476" s="55">
        <f t="shared" si="31"/>
        <v>0.65211573518655908</v>
      </c>
      <c r="E476" s="55">
        <f t="shared" si="32"/>
        <v>0.7129437764193467</v>
      </c>
      <c r="F476" s="55">
        <f t="shared" si="33"/>
        <v>0.62792342887871522</v>
      </c>
      <c r="G476" s="56">
        <f t="shared" si="34"/>
        <v>0.55600132445669792</v>
      </c>
    </row>
    <row r="477" spans="2:7" x14ac:dyDescent="0.2">
      <c r="B477" s="42">
        <v>434</v>
      </c>
      <c r="C477" s="55">
        <f t="shared" si="30"/>
        <v>0.15823232623667857</v>
      </c>
      <c r="D477" s="55">
        <f t="shared" si="31"/>
        <v>0.66580955325519908</v>
      </c>
      <c r="E477" s="55">
        <f t="shared" si="32"/>
        <v>0.72697119224209117</v>
      </c>
      <c r="F477" s="55">
        <f t="shared" si="33"/>
        <v>0.64014434255324293</v>
      </c>
      <c r="G477" s="56">
        <f t="shared" si="34"/>
        <v>0.56693837405616065</v>
      </c>
    </row>
    <row r="478" spans="2:7" x14ac:dyDescent="0.2">
      <c r="B478" s="42">
        <v>435</v>
      </c>
      <c r="C478" s="55">
        <f t="shared" si="30"/>
        <v>0.15779738972484628</v>
      </c>
      <c r="D478" s="55">
        <f t="shared" si="31"/>
        <v>0.67967087550436522</v>
      </c>
      <c r="E478" s="55">
        <f t="shared" si="32"/>
        <v>0.74117600400547712</v>
      </c>
      <c r="F478" s="55">
        <f t="shared" si="33"/>
        <v>0.65252350416478011</v>
      </c>
      <c r="G478" s="56">
        <f t="shared" si="34"/>
        <v>0.57801899585507177</v>
      </c>
    </row>
    <row r="479" spans="2:7" x14ac:dyDescent="0.2">
      <c r="B479" s="42">
        <v>436</v>
      </c>
      <c r="C479" s="55">
        <f t="shared" si="30"/>
        <v>0.15740369889100603</v>
      </c>
      <c r="D479" s="55">
        <f t="shared" si="31"/>
        <v>0.69370044496817684</v>
      </c>
      <c r="E479" s="55">
        <f t="shared" si="32"/>
        <v>0.75555904403853547</v>
      </c>
      <c r="F479" s="55">
        <f t="shared" si="33"/>
        <v>0.66506167493925694</v>
      </c>
      <c r="G479" s="56">
        <f t="shared" si="34"/>
        <v>0.58924388849485476</v>
      </c>
    </row>
    <row r="480" spans="2:7" x14ac:dyDescent="0.2">
      <c r="B480" s="42">
        <v>437</v>
      </c>
      <c r="C480" s="55">
        <f t="shared" si="30"/>
        <v>0.15705162213516211</v>
      </c>
      <c r="D480" s="55">
        <f t="shared" si="31"/>
        <v>0.70789900423941254</v>
      </c>
      <c r="E480" s="55">
        <f t="shared" si="32"/>
        <v>0.77012114418164412</v>
      </c>
      <c r="F480" s="55">
        <f t="shared" si="33"/>
        <v>0.67775961566110121</v>
      </c>
      <c r="G480" s="56">
        <f t="shared" si="34"/>
        <v>0.6006137501998523</v>
      </c>
    </row>
    <row r="481" spans="2:7" x14ac:dyDescent="0.2">
      <c r="B481" s="42">
        <v>438</v>
      </c>
      <c r="C481" s="55">
        <f t="shared" si="30"/>
        <v>0.15674152785730774</v>
      </c>
      <c r="D481" s="55">
        <f t="shared" si="31"/>
        <v>0.72226729546837243</v>
      </c>
      <c r="E481" s="55">
        <f t="shared" si="32"/>
        <v>0.78486313578528299</v>
      </c>
      <c r="F481" s="55">
        <f t="shared" si="33"/>
        <v>0.69061808667214475</v>
      </c>
      <c r="G481" s="56">
        <f t="shared" si="34"/>
        <v>0.61212927877628753</v>
      </c>
    </row>
    <row r="482" spans="2:7" x14ac:dyDescent="0.2">
      <c r="B482" s="42">
        <v>439</v>
      </c>
      <c r="C482" s="55">
        <f t="shared" si="30"/>
        <v>0.1564737844574485</v>
      </c>
      <c r="D482" s="55">
        <f t="shared" si="31"/>
        <v>0.73680606036179364</v>
      </c>
      <c r="E482" s="55">
        <f t="shared" si="32"/>
        <v>0.79978584970882982</v>
      </c>
      <c r="F482" s="55">
        <f t="shared" si="33"/>
        <v>0.70363784787053918</v>
      </c>
      <c r="G482" s="56">
        <f t="shared" si="34"/>
        <v>0.62379117161122255</v>
      </c>
    </row>
    <row r="483" spans="2:7" x14ac:dyDescent="0.2">
      <c r="B483" s="42">
        <v>440</v>
      </c>
      <c r="C483" s="55">
        <f t="shared" si="30"/>
        <v>0.15624876033558424</v>
      </c>
      <c r="D483" s="55">
        <f t="shared" si="31"/>
        <v>0.75151604018173046</v>
      </c>
      <c r="E483" s="55">
        <f t="shared" si="32"/>
        <v>0.81489011631929165</v>
      </c>
      <c r="F483" s="55">
        <f t="shared" si="33"/>
        <v>0.71681965870960784</v>
      </c>
      <c r="G483" s="56">
        <f t="shared" si="34"/>
        <v>0.63560012567150759</v>
      </c>
    </row>
    <row r="484" spans="2:7" x14ac:dyDescent="0.2">
      <c r="B484" s="42">
        <v>441</v>
      </c>
      <c r="C484" s="55">
        <f t="shared" si="30"/>
        <v>0.15606682389171256</v>
      </c>
      <c r="D484" s="55">
        <f t="shared" si="31"/>
        <v>0.76639797574443036</v>
      </c>
      <c r="E484" s="55">
        <f t="shared" si="32"/>
        <v>0.8301767654901312</v>
      </c>
      <c r="F484" s="55">
        <f t="shared" si="33"/>
        <v>0.730164278196757</v>
      </c>
      <c r="G484" s="56">
        <f t="shared" si="34"/>
        <v>0.64755683750270909</v>
      </c>
    </row>
    <row r="485" spans="2:7" x14ac:dyDescent="0.2">
      <c r="B485" s="42">
        <v>442</v>
      </c>
      <c r="C485" s="55">
        <f t="shared" si="30"/>
        <v>0.15592834352583557</v>
      </c>
      <c r="D485" s="55">
        <f t="shared" si="31"/>
        <v>0.78145260741926448</v>
      </c>
      <c r="E485" s="55">
        <f t="shared" si="32"/>
        <v>0.84564662659999401</v>
      </c>
      <c r="F485" s="55">
        <f t="shared" si="33"/>
        <v>0.74367246489236916</v>
      </c>
      <c r="G485" s="56">
        <f t="shared" si="34"/>
        <v>0.6596620032281173</v>
      </c>
    </row>
    <row r="486" spans="2:7" x14ac:dyDescent="0.2">
      <c r="B486" s="42">
        <v>443</v>
      </c>
      <c r="C486" s="55">
        <f t="shared" si="30"/>
        <v>0.15583368763795261</v>
      </c>
      <c r="D486" s="55">
        <f t="shared" si="31"/>
        <v>0.79668067512759078</v>
      </c>
      <c r="E486" s="55">
        <f t="shared" si="32"/>
        <v>0.86130052853151717</v>
      </c>
      <c r="F486" s="55">
        <f t="shared" si="33"/>
        <v>0.75734497690869285</v>
      </c>
      <c r="G486" s="56">
        <f t="shared" si="34"/>
        <v>0.67191631854764444</v>
      </c>
    </row>
    <row r="487" spans="2:7" x14ac:dyDescent="0.2">
      <c r="B487" s="42">
        <v>444</v>
      </c>
      <c r="C487" s="55">
        <f t="shared" si="30"/>
        <v>0.1557832246280591</v>
      </c>
      <c r="D487" s="55">
        <f t="shared" si="31"/>
        <v>0.81208291834167945</v>
      </c>
      <c r="E487" s="55">
        <f t="shared" si="32"/>
        <v>0.87713929967009674</v>
      </c>
      <c r="F487" s="55">
        <f t="shared" si="33"/>
        <v>0.77118257190875195</v>
      </c>
      <c r="G487" s="56">
        <f t="shared" si="34"/>
        <v>0.68432047873682511</v>
      </c>
    </row>
    <row r="488" spans="2:7" x14ac:dyDescent="0.2">
      <c r="B488" s="42">
        <v>445</v>
      </c>
      <c r="C488" s="55">
        <f t="shared" si="30"/>
        <v>0.15577732289616286</v>
      </c>
      <c r="D488" s="55">
        <f t="shared" si="31"/>
        <v>0.82766007608357739</v>
      </c>
      <c r="E488" s="55">
        <f t="shared" si="32"/>
        <v>0.8931637679026756</v>
      </c>
      <c r="F488" s="55">
        <f t="shared" si="33"/>
        <v>0.78518600710524611</v>
      </c>
      <c r="G488" s="56">
        <f t="shared" si="34"/>
        <v>0.69687517864576765</v>
      </c>
    </row>
    <row r="489" spans="2:7" x14ac:dyDescent="0.2">
      <c r="B489" s="42">
        <v>446</v>
      </c>
      <c r="C489" s="55">
        <f t="shared" si="30"/>
        <v>0.15581635084225978</v>
      </c>
      <c r="D489" s="55">
        <f t="shared" si="31"/>
        <v>0.84341288692406269</v>
      </c>
      <c r="E489" s="55">
        <f t="shared" si="32"/>
        <v>0.90937476061652167</v>
      </c>
      <c r="F489" s="55">
        <f t="shared" si="33"/>
        <v>0.79935603925941567</v>
      </c>
      <c r="G489" s="56">
        <f t="shared" si="34"/>
        <v>0.70958111269809443</v>
      </c>
    </row>
    <row r="490" spans="2:7" x14ac:dyDescent="0.2">
      <c r="B490" s="42">
        <v>447</v>
      </c>
      <c r="C490" s="55">
        <f t="shared" si="30"/>
        <v>0.15590067686634609</v>
      </c>
      <c r="D490" s="55">
        <f t="shared" si="31"/>
        <v>0.85934208898148567</v>
      </c>
      <c r="E490" s="55">
        <f t="shared" si="32"/>
        <v>0.92577310469800989</v>
      </c>
      <c r="F490" s="55">
        <f t="shared" si="33"/>
        <v>0.81369342468000805</v>
      </c>
      <c r="G490" s="56">
        <f t="shared" si="34"/>
        <v>0.72243897488994091</v>
      </c>
    </row>
    <row r="491" spans="2:7" x14ac:dyDescent="0.2">
      <c r="B491" s="42">
        <v>448</v>
      </c>
      <c r="C491" s="55">
        <f t="shared" si="30"/>
        <v>0.15603066936843055</v>
      </c>
      <c r="D491" s="55">
        <f t="shared" si="31"/>
        <v>0.87544841992071953</v>
      </c>
      <c r="E491" s="55">
        <f t="shared" si="32"/>
        <v>0.94235962653143224</v>
      </c>
      <c r="F491" s="55">
        <f t="shared" si="33"/>
        <v>0.82819891922212041</v>
      </c>
      <c r="G491" s="56">
        <f t="shared" si="34"/>
        <v>0.73544945878889623</v>
      </c>
    </row>
    <row r="492" spans="2:7" x14ac:dyDescent="0.2">
      <c r="B492" s="42">
        <v>449</v>
      </c>
      <c r="C492" s="55">
        <f t="shared" ref="C492:C555" si="35">IF((-2.015732+(-0.494627*EquationCR)+(0.410176*EquationHDR)+(0.000016739*EquationRHA)+(0.011045*EquationAFC)+(0.022439*EquationSemenCost)+(0.000472*EquationMatureWeight)+(0.005002*LOG(EquationVetCosts))+(-0.000439*EquationVetCosts)+(-0.492759*(LOG(EquationVWP)))+(0.004033*EquationVWP)+(-0.000056845*B492^2)+(0.016499*B492)+(0.007687*EquationMilkPrice)+(0.020093*EquationFeedPrice)+(-0.000679*EquationReplacementPrice)+(1.081435*EquationCullCost)+(0.000379*EquationDIMDNB)+(0.000004823*(EquationCR*B492^2))+(0.00000031*(EquationHDR*B492^2))+(-0.000000000158*(EquationRHA*B492^2))+(-0.000000132*(EquationAFC*B492^2))+(-0.0000000884*(EquationSemenCost*B492^2))+(-0.00000000533*(EquationMatureWeight*B492^2))+(0.000000005*(EquationVetCosts*B492^2))+(0.000007795*(LOG(EquationVWP)*B492^2))+(-0.0000000584*(EquationVWP*B492^2))+(0.0000000614*(B492^2*B492))+(-0.000000336*(B492^2*EquationFeedPrice))+(0.000000009*(B492^2*EquationReplacementPrice))+(-0.000013213*(B492^2*EquationCullCost))+(-0.00000000389*(B492^2*EquationDIMDNB)))&gt;0, (-2.015732+(-0.494627*EquationCR)+(0.410176*EquationHDR)+(0.000016739*EquationRHA)+(0.011045*EquationAFC)+(0.022439*EquationSemenCost)+(0.000472*EquationMatureWeight)+(0.005002*LOG(EquationVetCosts))+(-0.000439*EquationVetCosts)+(-0.492759*(LOG(EquationVWP)))+(0.004033*EquationVWP)+(-0.000056845*B492^2)+(0.016499*B492)+(0.007687*EquationMilkPrice)+(0.020093*EquationFeedPrice)+(-0.000679*EquationReplacementPrice)+(1.081435*EquationCullCost)+(0.000379*EquationDIMDNB)+(0.000004823*(EquationCR*B492^2))+(0.00000031*(EquationHDR*B492^2))+(-0.000000000158*(EquationRHA*B492^2))+(-0.000000132*(EquationAFC*B492^2))+(-0.0000000884*(EquationSemenCost*B492^2))+(-0.00000000533*(EquationMatureWeight*B492^2))+(0.000000005*(EquationVetCosts*B492^2))+(0.000007795*(LOG(EquationVWP)*B492^2))+(-0.0000000584*(EquationVWP*B492^2))+(0.0000000614*(B492^2*B492))+(-0.000000336*(B492^2*EquationFeedPrice))+(0.000000009*(B492^2*EquationReplacementPrice))+(-0.000013213*(B492^2*EquationCullCost))+(-0.00000000389*(B492^2*EquationDIMDNB))), 0)</f>
        <v>0.15620669674850451</v>
      </c>
      <c r="D492" s="55">
        <f t="shared" ref="D492:D555" si="36">IF((-1.870102+(0.51187*(EquationCR))+(1.033374*(EquationHDR))+(0.000011344*(EquationRHA))+(-0.000138*(EquationAFC))+(0.01358*(D534))+(-0.000072752*(EquationMatureWeight))+(-0.046035*(LOG(EquationVetCosts)))+(0.000451*(EquationVetCosts))+(0.512031*(LOG(EquationVWP)))+(-0.006352*(EquationVWP))+(-0.000079212*(B492^2))+(0.015118*(B492))+(0.022341*(EquationMilkPrice))+(-0.022641*(EquationFeedPrice))+(0.000247*(EquationReplacementPrice))+(-0.184557*(EquationCullCost))+(-0.000542*(EquationDIMDNB))+(-0.000004986*(EquationHDR*B492^2))+(-0.000000000147*(EquationRHA*B492^2))+(-0.0000000903*(D534*B492^2))+(-0.000000000856*(EquationMatureWeight*B492^2))+(0.000000134*(B492^2*B492))+(-0.000000149*(B492^2*EquationMilkPrice))+(0.00000000264*(B492^2*EquationDIMDNB)))&gt;0, (-1.870102+(0.51187*(EquationCR))+(1.033374*(EquationHDR))+(0.000011344*(EquationRHA))+(-0.000138*(EquationAFC))+(0.01358*(D534))+(-0.000072752*(EquationMatureWeight))+(-0.046035*(LOG(EquationVetCosts)))+(0.000451*(EquationVetCosts))+(0.512031*(LOG(EquationVWP)))+(-0.006352*(EquationVWP))+(-0.000079212*(B492^2))+(0.015118*(B492))+(0.022341*(EquationMilkPrice))+(-0.022641*(EquationFeedPrice))+(0.000247*(EquationReplacementPrice))+(-0.184557*(EquationCullCost))+(-0.000542*(EquationDIMDNB))+(-0.000004986*(EquationHDR*B492^2))+(-0.000000000147*(EquationRHA*B492^2))+(-0.0000000903*(D534*B492^2))+(-0.000000000856*(EquationMatureWeight*B492^2))+(0.000000134*(B492^2*B492))+(-0.000000149*(B492^2*EquationMilkPrice))+(0.00000000264*(B492^2*EquationDIMDNB))), 0)</f>
        <v>0.89173261695205885</v>
      </c>
      <c r="E492" s="55">
        <f t="shared" ref="E492:E555" si="37">IF((-2.51389+(0.253043*(EquationCR))+(0.791564*(EquationHDR))+(0.000017482*(EquationRHA))+(0.000958*(EquationAFC))+(0.014823*(D534))+(0.00003361*(EquationMatureWeight))+(0.044008*(LOG(EquationVetCosts)))+(-0.000161*(EquationVetCosts))+(0.375409*(LOG(EquationVWP)))+(-0.004875*(EquationVWP))+(-0.000095702*(B492^2))+(0.02001*(B492))+(0.039073*(EquationMilkPrice))+(-0.018836*(EquationFeedPrice))+(0.000102*(EquationReplacementPrice))+(-0.124297*(EquationCullCost))+(-0.000511*(EquationDIMDNB))+(0.00000253*(EquationCR*B492^2))+(-0.000002589*(EquationHDR*B492^2))+(-0.000000000136*(EquationRHA*B492^2))+(-0.0000001*(D534*B492^2))+(-0.00000000108*(EquationMatureWeight*B492^2))+(0.00000015*(B492^2*B492))+(-0.000000215*(B492^2*EquationMilkPrice))+(0.00000000251*(B492^2*EquationDIMDNB)))&gt;0, (-2.51389+(0.253043*(EquationCR))+(0.791564*(EquationHDR))+(0.000017482*(EquationRHA))+(0.000958*(EquationAFC))+(0.014823*(D534))+(0.00003361*(EquationMatureWeight))+(0.044008*(LOG(EquationVetCosts)))+(-0.000161*(EquationVetCosts))+(0.375409*(LOG(EquationVWP)))+(-0.004875*(EquationVWP))+(-0.000095702*(B492^2))+(0.02001*(B492))+(0.039073*(EquationMilkPrice))+(-0.018836*(EquationFeedPrice))+(0.000102*(EquationReplacementPrice))+(-0.124297*(EquationCullCost))+(-0.000511*(EquationDIMDNB))+(0.00000253*(EquationCR*B492^2))+(-0.000002589*(EquationHDR*B492^2))+(-0.000000000136*(EquationRHA*B492^2))+(-0.0000001*(D534*B492^2))+(-0.00000000108*(EquationMatureWeight*B492^2))+(0.00000015*(B492^2*B492))+(-0.000000215*(B492^2*EquationMilkPrice))+(0.00000000251*(B492^2*EquationDIMDNB))), 0)</f>
        <v>0.95913515199775612</v>
      </c>
      <c r="F492" s="55">
        <f t="shared" ref="F492:F555" si="38">IF((-1.892738+(0.137703*(EquationCR))+(0.669836*(EquationHDR))+(0.0000175*(EquationRHA))+(0.000161*(EquationAFC))+(0.013845*(D534))+(0.000016727*(EquationMatureWeight))+(-0.015935*(LOG(EquationVetCosts)))+(0.000118*(EquationVetCosts))+(0.160623*(LOG(EquationVWP)))+(-0.003008*(EquationVWP))+(-0.000090785*(B492^2))+(0.01937*(B492))+(0.020762*(EquationMilkPrice))+(-0.019043*(EquationFeedPrice))+(0.00001449*(EquationReplacementPrice))+(0.175818*(EquationCullCost))+(-0.000295*(EquationDIMDNB))+(0.000002704*(EquationCR*B492^2))+(-0.000001916*(EquationHDR*B492^2))+(-0.000000000127*(EquationRHA*B492^2))+(-0.0000000903*(D534*B492^2))+(-0.000000000771*(EquationMatureWeight*B492^2))+(0.000000137*(B492^2*B492))+(-0.00000257*(B492^2*EquationCullCost)))&gt;0, (-1.892738+(0.137703*(EquationCR))+(0.669836*(EquationHDR))+(0.0000175*(EquationRHA))+(0.000161*(EquationAFC))+(0.013845*(D534))+(0.000016727*(EquationMatureWeight))+(-0.015935*(LOG(EquationVetCosts)))+(0.000118*(EquationVetCosts))+(0.160623*(LOG(EquationVWP)))+(-0.003008*(EquationVWP))+(-0.000090785*(B492^2))+(0.01937*(B492))+(0.020762*(EquationMilkPrice))+(-0.019043*(EquationFeedPrice))+(0.00001449*(EquationReplacementPrice))+(0.175818*(EquationCullCost))+(-0.000295*(EquationDIMDNB))+(0.000002704*(EquationCR*B492^2))+(-0.000001916*(EquationHDR*B492^2))+(-0.000000000127*(EquationRHA*B492^2))+(-0.0000000903*(D534*B492^2))+(-0.000000000771*(EquationMatureWeight*B492^2))+(0.000000137*(B492^2*B492))+(-0.00000257*(B492^2*EquationCullCost))), 0)</f>
        <v>0.84287327828616365</v>
      </c>
      <c r="G492" s="56">
        <f t="shared" ref="G492:G555" si="39">IF((-1.860553+(0.112009*(EquationCR))+(0.5932*(EquationHDR))+(0.000015682*(EquationRHA))+(0.000842*(EquationAFC))+(0.013148*(D534))+(0.000054807*(EquationMatureWeight))+(-0.025351*(LOG(EquationVetCosts)))+(0.0000512*(EquationVetCosts))+(0.087616*(LOG(EquationVWP)))+(-0.00202*(EquationVWP))+(-0.000084247*(B492^2))+(0.018329*(B492))+(0.018516*(EquationMilkPrice))+(0.0064*(EquationFeedPrice))+(0.000011343*(EquationReplacementPrice))+(0.013031*(EquationCullCost))+(-0.000245*(EquationDIMDNB))+(0.000002399*(EquationCR*B492^2))+(-0.000001548*(EquationHDR*B492^2))+(-0.000000000112*(EquationRHA*B492^2))+(-0.0000000853*(D534*B492^2))+(-0.000000000948*(EquationMatureWeight*B492^2))+(0.000000302*(LOG(EquationVetCosts)*B492^2))+(-0.00000000421*(EquationVWP*B492^2))+(0.000000126*(B492^2*B492))+(-0.000000254*(B492^2*EquationFeedPrice)))&gt;0, (-1.860553+(0.112009*(EquationCR))+(0.5932*(EquationHDR))+(0.000015682*(EquationRHA))+(0.000842*(EquationAFC))+(0.013148*(D534))+(0.000054807*(EquationMatureWeight))+(-0.025351*(LOG(EquationVetCosts)))+(0.0000512*(EquationVetCosts))+(0.087616*(LOG(EquationVWP)))+(-0.00202*(EquationVWP))+(-0.000084247*(B492^2))+(0.018329*(B492))+(0.018516*(EquationMilkPrice))+(0.0064*(EquationFeedPrice))+(0.000011343*(EquationReplacementPrice))+(0.013031*(EquationCullCost))+(-0.000245*(EquationDIMDNB))+(0.000002399*(EquationCR*B492^2))+(-0.000001548*(EquationHDR*B492^2))+(-0.000000000112*(EquationRHA*B492^2))+(-0.0000000853*(D534*B492^2))+(-0.000000000948*(EquationMatureWeight*B492^2))+(0.000000302*(LOG(EquationVetCosts)*B492^2))+(-0.00000000421*(EquationVWP*B492^2))+(0.000000126*(B492^2*B492))+(-0.000000254*(B492^2*EquationFeedPrice))), 0)</f>
        <v>0.74861325753298547</v>
      </c>
    </row>
    <row r="493" spans="2:7" x14ac:dyDescent="0.2">
      <c r="B493" s="42">
        <v>450</v>
      </c>
      <c r="C493" s="55">
        <f t="shared" si="35"/>
        <v>0.15642912740657586</v>
      </c>
      <c r="D493" s="55">
        <f t="shared" si="36"/>
        <v>0.90819541683011107</v>
      </c>
      <c r="E493" s="55">
        <f t="shared" si="37"/>
        <v>0.97610050647344748</v>
      </c>
      <c r="F493" s="55">
        <f t="shared" si="38"/>
        <v>0.85771725681670863</v>
      </c>
      <c r="G493" s="56">
        <f t="shared" si="39"/>
        <v>0.76193106382961662</v>
      </c>
    </row>
    <row r="494" spans="2:7" x14ac:dyDescent="0.2">
      <c r="B494" s="42">
        <v>451</v>
      </c>
      <c r="C494" s="55">
        <f t="shared" si="35"/>
        <v>0.15669832974263864</v>
      </c>
      <c r="D494" s="55">
        <f t="shared" si="36"/>
        <v>0.92483755585272753</v>
      </c>
      <c r="E494" s="55">
        <f t="shared" si="37"/>
        <v>0.99325651482923083</v>
      </c>
      <c r="F494" s="55">
        <f t="shared" si="38"/>
        <v>0.87273160930146509</v>
      </c>
      <c r="G494" s="56">
        <f t="shared" si="39"/>
        <v>0.77540356995457815</v>
      </c>
    </row>
    <row r="495" spans="2:7" x14ac:dyDescent="0.2">
      <c r="B495" s="42">
        <v>452</v>
      </c>
      <c r="C495" s="55">
        <f t="shared" si="35"/>
        <v>0.15701467215669671</v>
      </c>
      <c r="D495" s="55">
        <f t="shared" si="36"/>
        <v>0.94165976985990341</v>
      </c>
      <c r="E495" s="55">
        <f t="shared" si="37"/>
        <v>1.0106040014289261</v>
      </c>
      <c r="F495" s="55">
        <f t="shared" si="38"/>
        <v>0.88791708977012496</v>
      </c>
      <c r="G495" s="56">
        <f t="shared" si="39"/>
        <v>0.78903146775099176</v>
      </c>
    </row>
    <row r="496" spans="2:7" x14ac:dyDescent="0.2">
      <c r="B496" s="42">
        <v>453</v>
      </c>
      <c r="C496" s="55">
        <f t="shared" si="35"/>
        <v>0.15737852304874722</v>
      </c>
      <c r="D496" s="55">
        <f t="shared" si="36"/>
        <v>0.95866279423270129</v>
      </c>
      <c r="E496" s="55">
        <f t="shared" si="37"/>
        <v>1.0281437901282031</v>
      </c>
      <c r="F496" s="55">
        <f t="shared" si="38"/>
        <v>0.90327445179333754</v>
      </c>
      <c r="G496" s="56">
        <f t="shared" si="39"/>
        <v>0.80281544862829723</v>
      </c>
    </row>
    <row r="497" spans="2:7" x14ac:dyDescent="0.2">
      <c r="B497" s="42">
        <v>454</v>
      </c>
      <c r="C497" s="55">
        <f t="shared" si="35"/>
        <v>0.15779025081879</v>
      </c>
      <c r="D497" s="55">
        <f t="shared" si="36"/>
        <v>0.97584736389215887</v>
      </c>
      <c r="E497" s="55">
        <f t="shared" si="37"/>
        <v>1.0458767042734112</v>
      </c>
      <c r="F497" s="55">
        <f t="shared" si="38"/>
        <v>0.91880444848158005</v>
      </c>
      <c r="G497" s="56">
        <f t="shared" si="39"/>
        <v>0.81675620356122103</v>
      </c>
    </row>
    <row r="498" spans="2:7" x14ac:dyDescent="0.2">
      <c r="B498" s="42">
        <v>455</v>
      </c>
      <c r="C498" s="55">
        <f t="shared" si="35"/>
        <v>0.15825022386682713</v>
      </c>
      <c r="D498" s="55">
        <f t="shared" si="36"/>
        <v>0.99321421329819859</v>
      </c>
      <c r="E498" s="55">
        <f t="shared" si="37"/>
        <v>1.0638035667003765</v>
      </c>
      <c r="F498" s="55">
        <f t="shared" si="38"/>
        <v>0.93450783248410574</v>
      </c>
      <c r="G498" s="56">
        <f t="shared" si="39"/>
        <v>0.83085442308875779</v>
      </c>
    </row>
    <row r="499" spans="2:7" x14ac:dyDescent="0.2">
      <c r="B499" s="42">
        <v>456</v>
      </c>
      <c r="C499" s="55">
        <f t="shared" si="35"/>
        <v>0.15875881059285712</v>
      </c>
      <c r="D499" s="55">
        <f t="shared" si="36"/>
        <v>1.0107640764485823</v>
      </c>
      <c r="E499" s="55">
        <f t="shared" si="37"/>
        <v>1.081925199733196</v>
      </c>
      <c r="F499" s="55">
        <f t="shared" si="38"/>
        <v>0.95038535598783525</v>
      </c>
      <c r="G499" s="56">
        <f t="shared" si="39"/>
        <v>0.84511079731316219</v>
      </c>
    </row>
    <row r="500" spans="2:7" x14ac:dyDescent="0.2">
      <c r="B500" s="42">
        <v>457</v>
      </c>
      <c r="C500" s="55">
        <f t="shared" si="35"/>
        <v>0.15931637939688068</v>
      </c>
      <c r="D500" s="55">
        <f t="shared" si="36"/>
        <v>1.0284976868777864</v>
      </c>
      <c r="E500" s="55">
        <f t="shared" si="37"/>
        <v>1.1002424251830487</v>
      </c>
      <c r="F500" s="55">
        <f t="shared" si="38"/>
        <v>0.9664377707163142</v>
      </c>
      <c r="G500" s="56">
        <f t="shared" si="39"/>
        <v>0.85952601589889843</v>
      </c>
    </row>
    <row r="501" spans="2:7" x14ac:dyDescent="0.2">
      <c r="B501" s="42">
        <v>458</v>
      </c>
      <c r="C501" s="55">
        <f t="shared" si="35"/>
        <v>0.15992329867889854</v>
      </c>
      <c r="D501" s="55">
        <f t="shared" si="36"/>
        <v>1.0464157776559586</v>
      </c>
      <c r="E501" s="55">
        <f t="shared" si="37"/>
        <v>1.1187560643469985</v>
      </c>
      <c r="F501" s="55">
        <f t="shared" si="38"/>
        <v>0.98266582792859758</v>
      </c>
      <c r="G501" s="56">
        <f t="shared" si="39"/>
        <v>0.8741007680716455</v>
      </c>
    </row>
    <row r="502" spans="2:7" x14ac:dyDescent="0.2">
      <c r="B502" s="42">
        <v>459</v>
      </c>
      <c r="C502" s="55">
        <f t="shared" si="35"/>
        <v>0.16057993683891056</v>
      </c>
      <c r="D502" s="55">
        <f t="shared" si="36"/>
        <v>1.064519081387832</v>
      </c>
      <c r="E502" s="55">
        <f t="shared" si="37"/>
        <v>1.1374669380068225</v>
      </c>
      <c r="F502" s="55">
        <f t="shared" si="38"/>
        <v>0.99907027841819795</v>
      </c>
      <c r="G502" s="56">
        <f t="shared" si="39"/>
        <v>0.8888357426172836</v>
      </c>
    </row>
    <row r="503" spans="2:7" x14ac:dyDescent="0.2">
      <c r="B503" s="42">
        <v>460</v>
      </c>
      <c r="C503" s="55">
        <f t="shared" si="35"/>
        <v>0.16128666227691524</v>
      </c>
      <c r="D503" s="55">
        <f t="shared" si="36"/>
        <v>1.0828083302116536</v>
      </c>
      <c r="E503" s="55">
        <f t="shared" si="37"/>
        <v>1.1563758664277968</v>
      </c>
      <c r="F503" s="55">
        <f t="shared" si="38"/>
        <v>1.0156518725120094</v>
      </c>
      <c r="G503" s="56">
        <f t="shared" si="39"/>
        <v>0.90373162788086803</v>
      </c>
    </row>
    <row r="504" spans="2:7" x14ac:dyDescent="0.2">
      <c r="B504" s="42">
        <v>461</v>
      </c>
      <c r="C504" s="55">
        <f t="shared" si="35"/>
        <v>0.16204384339291239</v>
      </c>
      <c r="D504" s="55">
        <f t="shared" si="36"/>
        <v>1.1012842557981024</v>
      </c>
      <c r="E504" s="55">
        <f t="shared" si="37"/>
        <v>1.1754836693575295</v>
      </c>
      <c r="F504" s="55">
        <f t="shared" si="38"/>
        <v>1.0324113600692273</v>
      </c>
      <c r="G504" s="56">
        <f t="shared" si="39"/>
        <v>0.91878911176562494</v>
      </c>
    </row>
    <row r="505" spans="2:7" x14ac:dyDescent="0.2">
      <c r="B505" s="42">
        <v>462</v>
      </c>
      <c r="C505" s="55">
        <f t="shared" si="35"/>
        <v>0.1628518485869041</v>
      </c>
      <c r="D505" s="55">
        <f t="shared" si="36"/>
        <v>1.1199475893492412</v>
      </c>
      <c r="E505" s="55">
        <f t="shared" si="37"/>
        <v>1.1947911660247734</v>
      </c>
      <c r="F505" s="55">
        <f t="shared" si="38"/>
        <v>1.0493494904802909</v>
      </c>
      <c r="G505" s="56">
        <f t="shared" si="39"/>
        <v>0.93400888173193797</v>
      </c>
    </row>
    <row r="506" spans="2:7" x14ac:dyDescent="0.2">
      <c r="B506" s="42">
        <v>463</v>
      </c>
      <c r="C506" s="55">
        <f t="shared" si="35"/>
        <v>0.16371104625888933</v>
      </c>
      <c r="D506" s="55">
        <f t="shared" si="36"/>
        <v>1.1387990615974373</v>
      </c>
      <c r="E506" s="55">
        <f t="shared" si="37"/>
        <v>1.2142991751382259</v>
      </c>
      <c r="F506" s="55">
        <f t="shared" si="38"/>
        <v>1.0664670126658073</v>
      </c>
      <c r="G506" s="56">
        <f t="shared" si="39"/>
        <v>0.9493916247963432</v>
      </c>
    </row>
    <row r="507" spans="2:7" x14ac:dyDescent="0.2">
      <c r="B507" s="42">
        <v>464</v>
      </c>
      <c r="C507" s="55">
        <f t="shared" si="35"/>
        <v>0.16462180480886568</v>
      </c>
      <c r="D507" s="55">
        <f t="shared" si="36"/>
        <v>1.1578394028042782</v>
      </c>
      <c r="E507" s="55">
        <f t="shared" si="37"/>
        <v>1.2340085148853812</v>
      </c>
      <c r="F507" s="55">
        <f t="shared" si="38"/>
        <v>1.0837646750754844</v>
      </c>
      <c r="G507" s="56">
        <f t="shared" si="39"/>
        <v>0.96493802753051328</v>
      </c>
    </row>
    <row r="508" spans="2:7" x14ac:dyDescent="0.2">
      <c r="B508" s="42">
        <v>465</v>
      </c>
      <c r="C508" s="55">
        <f t="shared" si="35"/>
        <v>0.16558449263683878</v>
      </c>
      <c r="D508" s="55">
        <f t="shared" si="36"/>
        <v>1.1770693427595467</v>
      </c>
      <c r="E508" s="55">
        <f t="shared" si="37"/>
        <v>1.2539200029313147</v>
      </c>
      <c r="F508" s="55">
        <f t="shared" si="38"/>
        <v>1.1012432256870712</v>
      </c>
      <c r="G508" s="56">
        <f t="shared" si="39"/>
        <v>0.98064877606025647</v>
      </c>
    </row>
    <row r="509" spans="2:7" x14ac:dyDescent="0.2">
      <c r="B509" s="42">
        <v>466</v>
      </c>
      <c r="C509" s="55">
        <f t="shared" si="35"/>
        <v>0.16659947814280485</v>
      </c>
      <c r="D509" s="55">
        <f t="shared" si="36"/>
        <v>1.1964896107801217</v>
      </c>
      <c r="E509" s="55">
        <f t="shared" si="37"/>
        <v>1.2740344564175503</v>
      </c>
      <c r="F509" s="55">
        <f t="shared" si="38"/>
        <v>1.1189034120052959</v>
      </c>
      <c r="G509" s="56">
        <f t="shared" si="39"/>
        <v>0.99652455606452117</v>
      </c>
    </row>
    <row r="510" spans="2:7" x14ac:dyDescent="0.2">
      <c r="B510" s="42">
        <v>467</v>
      </c>
      <c r="C510" s="55">
        <f t="shared" si="35"/>
        <v>0.1676671297267634</v>
      </c>
      <c r="D510" s="55">
        <f t="shared" si="36"/>
        <v>1.2161009357089552</v>
      </c>
      <c r="E510" s="55">
        <f t="shared" si="37"/>
        <v>1.2943526919608508</v>
      </c>
      <c r="F510" s="55">
        <f t="shared" si="38"/>
        <v>1.1367459810607934</v>
      </c>
      <c r="G510" s="56">
        <f t="shared" si="39"/>
        <v>1.0125660527743865</v>
      </c>
    </row>
    <row r="511" spans="2:7" x14ac:dyDescent="0.2">
      <c r="B511" s="42">
        <v>468</v>
      </c>
      <c r="C511" s="55">
        <f t="shared" si="35"/>
        <v>0.16878781578871638</v>
      </c>
      <c r="D511" s="55">
        <f t="shared" si="36"/>
        <v>1.235904045913961</v>
      </c>
      <c r="E511" s="55">
        <f t="shared" si="37"/>
        <v>1.3148755256520452</v>
      </c>
      <c r="F511" s="55">
        <f t="shared" si="38"/>
        <v>1.1547716794090706</v>
      </c>
      <c r="G511" s="56">
        <f t="shared" si="39"/>
        <v>1.0287739509720495</v>
      </c>
    </row>
    <row r="512" spans="2:7" x14ac:dyDescent="0.2">
      <c r="B512" s="42">
        <v>469</v>
      </c>
      <c r="C512" s="55">
        <f t="shared" si="35"/>
        <v>0.16996190472866413</v>
      </c>
      <c r="D512" s="55">
        <f t="shared" si="36"/>
        <v>1.2558996692870315</v>
      </c>
      <c r="E512" s="55">
        <f t="shared" si="37"/>
        <v>1.3356037730548989</v>
      </c>
      <c r="F512" s="55">
        <f t="shared" si="38"/>
        <v>1.1729812531294257</v>
      </c>
      <c r="G512" s="56">
        <f t="shared" si="39"/>
        <v>1.0451489349898608</v>
      </c>
    </row>
    <row r="513" spans="2:7" x14ac:dyDescent="0.2">
      <c r="B513" s="42">
        <v>470</v>
      </c>
      <c r="C513" s="55">
        <f t="shared" si="35"/>
        <v>0.17118976494660115</v>
      </c>
      <c r="D513" s="55">
        <f t="shared" si="36"/>
        <v>1.276088533242896</v>
      </c>
      <c r="E513" s="55">
        <f t="shared" si="37"/>
        <v>1.3565382492048974</v>
      </c>
      <c r="F513" s="55">
        <f t="shared" si="38"/>
        <v>1.1913754478239063</v>
      </c>
      <c r="G513" s="56">
        <f t="shared" si="39"/>
        <v>1.0616916887092915</v>
      </c>
    </row>
    <row r="514" spans="2:7" x14ac:dyDescent="0.2">
      <c r="B514" s="42">
        <v>471</v>
      </c>
      <c r="C514" s="55">
        <f t="shared" si="35"/>
        <v>0.17247176484253263</v>
      </c>
      <c r="D514" s="55">
        <f t="shared" si="36"/>
        <v>1.2964713647181418</v>
      </c>
      <c r="E514" s="55">
        <f t="shared" si="37"/>
        <v>1.3776797686081088</v>
      </c>
      <c r="F514" s="55">
        <f t="shared" si="38"/>
        <v>1.2099550086162472</v>
      </c>
      <c r="G514" s="56">
        <f t="shared" si="39"/>
        <v>1.0784028955599634</v>
      </c>
    </row>
    <row r="515" spans="2:7" x14ac:dyDescent="0.2">
      <c r="B515" s="42">
        <v>472</v>
      </c>
      <c r="C515" s="55">
        <f t="shared" si="35"/>
        <v>0.1738082728164615</v>
      </c>
      <c r="D515" s="55">
        <f t="shared" si="36"/>
        <v>1.3170488901701307</v>
      </c>
      <c r="E515" s="55">
        <f t="shared" si="37"/>
        <v>1.399029145240021</v>
      </c>
      <c r="F515" s="55">
        <f t="shared" si="38"/>
        <v>1.2287206801508341</v>
      </c>
      <c r="G515" s="56">
        <f t="shared" si="39"/>
        <v>1.0952832385186291</v>
      </c>
    </row>
    <row r="516" spans="2:7" x14ac:dyDescent="0.2">
      <c r="B516" s="42">
        <v>473</v>
      </c>
      <c r="C516" s="55">
        <f t="shared" si="35"/>
        <v>0.17519965726838133</v>
      </c>
      <c r="D516" s="55">
        <f t="shared" si="36"/>
        <v>1.3378218355759495</v>
      </c>
      <c r="E516" s="55">
        <f t="shared" si="37"/>
        <v>1.4205871925443425</v>
      </c>
      <c r="F516" s="55">
        <f t="shared" si="38"/>
        <v>1.2476732065916383</v>
      </c>
      <c r="G516" s="56">
        <f t="shared" si="39"/>
        <v>1.1123334001082155</v>
      </c>
    </row>
    <row r="517" spans="2:7" x14ac:dyDescent="0.2">
      <c r="B517" s="42">
        <v>474</v>
      </c>
      <c r="C517" s="55">
        <f t="shared" si="35"/>
        <v>0.17664628659829429</v>
      </c>
      <c r="D517" s="55">
        <f t="shared" si="36"/>
        <v>1.3587909264313662</v>
      </c>
      <c r="E517" s="55">
        <f t="shared" si="37"/>
        <v>1.4423547234319096</v>
      </c>
      <c r="F517" s="55">
        <f t="shared" si="38"/>
        <v>1.2668133316211687</v>
      </c>
      <c r="G517" s="56">
        <f t="shared" si="39"/>
        <v>1.1295540623968154</v>
      </c>
    </row>
    <row r="518" spans="2:7" x14ac:dyDescent="0.2">
      <c r="B518" s="42">
        <v>475</v>
      </c>
      <c r="C518" s="55">
        <f t="shared" si="35"/>
        <v>0.17814852920619834</v>
      </c>
      <c r="D518" s="55">
        <f t="shared" si="36"/>
        <v>1.3799632091523564</v>
      </c>
      <c r="E518" s="55">
        <f t="shared" si="37"/>
        <v>1.4643397514783665</v>
      </c>
      <c r="F518" s="55">
        <f t="shared" si="38"/>
        <v>1.2861478732734175</v>
      </c>
      <c r="G518" s="56">
        <f t="shared" si="39"/>
        <v>1.1469515806914616</v>
      </c>
    </row>
    <row r="519" spans="2:7" x14ac:dyDescent="0.2">
      <c r="B519" s="42">
        <v>476</v>
      </c>
      <c r="C519" s="55">
        <f t="shared" si="35"/>
        <v>0.17970675349209958</v>
      </c>
      <c r="D519" s="55">
        <f t="shared" si="36"/>
        <v>1.4013270049512492</v>
      </c>
      <c r="E519" s="55">
        <f t="shared" si="37"/>
        <v>1.4865289563453912</v>
      </c>
      <c r="F519" s="55">
        <f t="shared" si="38"/>
        <v>1.3056656579374146</v>
      </c>
      <c r="G519" s="56">
        <f t="shared" si="39"/>
        <v>1.1645155075635765</v>
      </c>
    </row>
    <row r="520" spans="2:7" x14ac:dyDescent="0.2">
      <c r="B520" s="42">
        <v>477</v>
      </c>
      <c r="C520" s="55">
        <f t="shared" si="35"/>
        <v>0.18132132785599253</v>
      </c>
      <c r="D520" s="55">
        <f t="shared" si="36"/>
        <v>1.4228891271328932</v>
      </c>
      <c r="E520" s="55">
        <f t="shared" si="37"/>
        <v>1.5089300885508237</v>
      </c>
      <c r="F520" s="55">
        <f t="shared" si="38"/>
        <v>1.3253732765615993</v>
      </c>
      <c r="G520" s="56">
        <f t="shared" si="39"/>
        <v>1.182251985391416</v>
      </c>
    </row>
    <row r="521" spans="2:7" x14ac:dyDescent="0.2">
      <c r="B521" s="42">
        <v>478</v>
      </c>
      <c r="C521" s="55">
        <f t="shared" si="35"/>
        <v>0.18299262069788236</v>
      </c>
      <c r="D521" s="55">
        <f t="shared" si="36"/>
        <v>1.4446502994367265</v>
      </c>
      <c r="E521" s="55">
        <f t="shared" si="37"/>
        <v>1.5315439590624229</v>
      </c>
      <c r="F521" s="55">
        <f t="shared" si="38"/>
        <v>1.3452714710697637</v>
      </c>
      <c r="G521" s="56">
        <f t="shared" si="39"/>
        <v>1.2001616945811096</v>
      </c>
    </row>
    <row r="522" spans="2:7" x14ac:dyDescent="0.2">
      <c r="B522" s="42">
        <v>479</v>
      </c>
      <c r="C522" s="55">
        <f t="shared" si="35"/>
        <v>0.18472100041776002</v>
      </c>
      <c r="D522" s="55">
        <f t="shared" si="36"/>
        <v>1.4666112451190576</v>
      </c>
      <c r="E522" s="55">
        <f t="shared" si="37"/>
        <v>1.5543713783130524</v>
      </c>
      <c r="F522" s="55">
        <f t="shared" si="38"/>
        <v>1.3653609829024487</v>
      </c>
      <c r="G522" s="56">
        <f t="shared" si="39"/>
        <v>1.2182453150822441</v>
      </c>
    </row>
    <row r="523" spans="2:7" x14ac:dyDescent="0.2">
      <c r="B523" s="42">
        <v>480</v>
      </c>
      <c r="C523" s="55">
        <f t="shared" si="35"/>
        <v>0.18650683541563423</v>
      </c>
      <c r="D523" s="55">
        <f t="shared" si="36"/>
        <v>1.4887726869521174</v>
      </c>
      <c r="E523" s="55">
        <f t="shared" si="37"/>
        <v>1.5774131561996176</v>
      </c>
      <c r="F523" s="55">
        <f t="shared" si="38"/>
        <v>1.3856425530159227</v>
      </c>
      <c r="G523" s="56">
        <f t="shared" si="39"/>
        <v>1.2365035263869031</v>
      </c>
    </row>
    <row r="524" spans="2:7" x14ac:dyDescent="0.2">
      <c r="B524" s="42">
        <v>481</v>
      </c>
      <c r="C524" s="55">
        <f t="shared" si="35"/>
        <v>0.18835049409150306</v>
      </c>
      <c r="D524" s="55">
        <f t="shared" si="36"/>
        <v>1.5111353472230342</v>
      </c>
      <c r="E524" s="55">
        <f t="shared" si="37"/>
        <v>1.6006701020819489</v>
      </c>
      <c r="F524" s="55">
        <f t="shared" si="38"/>
        <v>1.4061169218812095</v>
      </c>
      <c r="G524" s="56">
        <f t="shared" si="39"/>
        <v>1.254937007528762</v>
      </c>
    </row>
    <row r="525" spans="2:7" x14ac:dyDescent="0.2">
      <c r="B525" s="42">
        <v>482</v>
      </c>
      <c r="C525" s="55">
        <f t="shared" si="35"/>
        <v>0.19025234484536319</v>
      </c>
      <c r="D525" s="55">
        <f t="shared" si="36"/>
        <v>1.5336999477328763</v>
      </c>
      <c r="E525" s="55">
        <f t="shared" si="37"/>
        <v>1.6241430247817461</v>
      </c>
      <c r="F525" s="55">
        <f t="shared" si="38"/>
        <v>1.4267848294831338</v>
      </c>
      <c r="G525" s="56">
        <f t="shared" si="39"/>
        <v>1.2735464370821559</v>
      </c>
    </row>
    <row r="526" spans="2:7" x14ac:dyDescent="0.2">
      <c r="B526" s="42">
        <v>483</v>
      </c>
      <c r="C526" s="55">
        <f t="shared" si="35"/>
        <v>0.19221275607721761</v>
      </c>
      <c r="D526" s="55">
        <f t="shared" si="36"/>
        <v>1.5564672097956731</v>
      </c>
      <c r="E526" s="55">
        <f t="shared" si="37"/>
        <v>1.6478327325814579</v>
      </c>
      <c r="F526" s="55">
        <f t="shared" si="38"/>
        <v>1.4476470153192722</v>
      </c>
      <c r="G526" s="56">
        <f t="shared" si="39"/>
        <v>1.2923324931611537</v>
      </c>
    </row>
    <row r="527" spans="2:7" x14ac:dyDescent="0.2">
      <c r="B527" s="42">
        <v>484</v>
      </c>
      <c r="C527" s="55">
        <f t="shared" si="35"/>
        <v>0.1942320961870671</v>
      </c>
      <c r="D527" s="55">
        <f t="shared" si="36"/>
        <v>1.5794378542374257</v>
      </c>
      <c r="E527" s="55">
        <f t="shared" si="37"/>
        <v>1.6717400332232295</v>
      </c>
      <c r="F527" s="55">
        <f t="shared" si="38"/>
        <v>1.4687042183990631</v>
      </c>
      <c r="G527" s="56">
        <f t="shared" si="39"/>
        <v>1.3112958534186112</v>
      </c>
    </row>
    <row r="528" spans="2:7" x14ac:dyDescent="0.2">
      <c r="B528" s="42">
        <v>485</v>
      </c>
      <c r="C528" s="55">
        <f t="shared" si="35"/>
        <v>0.1963107335749083</v>
      </c>
      <c r="D528" s="55">
        <f t="shared" si="36"/>
        <v>1.6026126013951405</v>
      </c>
      <c r="E528" s="55">
        <f t="shared" si="37"/>
        <v>1.6958657339078151</v>
      </c>
      <c r="F528" s="55">
        <f t="shared" si="38"/>
        <v>1.4899571772427467</v>
      </c>
      <c r="G528" s="56">
        <f t="shared" si="39"/>
        <v>1.330437195045286</v>
      </c>
    </row>
    <row r="529" spans="2:7" x14ac:dyDescent="0.2">
      <c r="B529" s="42">
        <v>486</v>
      </c>
      <c r="C529" s="55">
        <f t="shared" si="35"/>
        <v>0.19844903664074243</v>
      </c>
      <c r="D529" s="55">
        <f t="shared" si="36"/>
        <v>1.6259921711158509</v>
      </c>
      <c r="E529" s="55">
        <f t="shared" si="37"/>
        <v>1.7202106412934801</v>
      </c>
      <c r="F529" s="55">
        <f t="shared" si="38"/>
        <v>1.5114066298804532</v>
      </c>
      <c r="G529" s="56">
        <f t="shared" si="39"/>
        <v>1.3497571947688853</v>
      </c>
    </row>
    <row r="530" spans="2:7" x14ac:dyDescent="0.2">
      <c r="B530" s="42">
        <v>487</v>
      </c>
      <c r="C530" s="55">
        <f t="shared" si="35"/>
        <v>0.20064737378457193</v>
      </c>
      <c r="D530" s="55">
        <f t="shared" si="36"/>
        <v>1.6495772827556516</v>
      </c>
      <c r="E530" s="55">
        <f t="shared" si="37"/>
        <v>1.7447755614949609</v>
      </c>
      <c r="F530" s="55">
        <f t="shared" si="38"/>
        <v>1.533053313851223</v>
      </c>
      <c r="G530" s="56">
        <f t="shared" si="39"/>
        <v>1.3692565288531864</v>
      </c>
    </row>
    <row r="531" spans="2:7" x14ac:dyDescent="0.2">
      <c r="B531" s="42">
        <v>488</v>
      </c>
      <c r="C531" s="55">
        <f t="shared" si="35"/>
        <v>0.20290611340639586</v>
      </c>
      <c r="D531" s="55">
        <f t="shared" si="36"/>
        <v>1.6733686551787195</v>
      </c>
      <c r="E531" s="55">
        <f t="shared" si="37"/>
        <v>1.76956130008236</v>
      </c>
      <c r="F531" s="55">
        <f t="shared" si="38"/>
        <v>1.5548979662019855</v>
      </c>
      <c r="G531" s="56">
        <f t="shared" si="39"/>
        <v>1.3889358730970782</v>
      </c>
    </row>
    <row r="532" spans="2:7" x14ac:dyDescent="0.2">
      <c r="B532" s="42">
        <v>489</v>
      </c>
      <c r="C532" s="55">
        <f t="shared" si="35"/>
        <v>0.20522562390620863</v>
      </c>
      <c r="D532" s="55">
        <f t="shared" si="36"/>
        <v>1.6973670067563695</v>
      </c>
      <c r="E532" s="55">
        <f t="shared" si="37"/>
        <v>1.7945686620801105</v>
      </c>
      <c r="F532" s="55">
        <f t="shared" si="38"/>
        <v>1.5769413234866669</v>
      </c>
      <c r="G532" s="56">
        <f t="shared" si="39"/>
        <v>1.4087959028336821</v>
      </c>
    </row>
    <row r="533" spans="2:7" x14ac:dyDescent="0.2">
      <c r="B533" s="42">
        <v>490</v>
      </c>
      <c r="C533" s="55">
        <f t="shared" si="35"/>
        <v>0.20760627368401907</v>
      </c>
      <c r="D533" s="55">
        <f t="shared" si="36"/>
        <v>1.7215730553660795</v>
      </c>
      <c r="E533" s="55">
        <f t="shared" si="37"/>
        <v>1.8197984519658863</v>
      </c>
      <c r="F533" s="55">
        <f t="shared" si="38"/>
        <v>1.5991841217651941</v>
      </c>
      <c r="G533" s="56">
        <f t="shared" si="39"/>
        <v>1.4288372929294302</v>
      </c>
    </row>
    <row r="534" spans="2:7" x14ac:dyDescent="0.2">
      <c r="B534" s="42">
        <v>491</v>
      </c>
      <c r="C534" s="55">
        <f t="shared" si="35"/>
        <v>0.21004843113982113</v>
      </c>
      <c r="D534" s="55">
        <f t="shared" si="36"/>
        <v>1.7459875183905167</v>
      </c>
      <c r="E534" s="55">
        <f t="shared" si="37"/>
        <v>1.8452514736695413</v>
      </c>
      <c r="F534" s="55">
        <f t="shared" si="38"/>
        <v>1.6216270966025137</v>
      </c>
      <c r="G534" s="56">
        <f t="shared" si="39"/>
        <v>1.449060717783146</v>
      </c>
    </row>
    <row r="535" spans="2:7" x14ac:dyDescent="0.2">
      <c r="B535" s="42">
        <v>492</v>
      </c>
      <c r="C535" s="55">
        <f t="shared" si="35"/>
        <v>0.21255246467361605</v>
      </c>
      <c r="D535" s="55">
        <f t="shared" si="36"/>
        <v>1.7706111127166113</v>
      </c>
      <c r="E535" s="55">
        <f t="shared" si="37"/>
        <v>1.8709285305720571</v>
      </c>
      <c r="F535" s="55">
        <f t="shared" si="38"/>
        <v>1.6442709830676616</v>
      </c>
      <c r="G535" s="56">
        <f t="shared" si="39"/>
        <v>1.4694668513251687</v>
      </c>
    </row>
    <row r="536" spans="2:7" x14ac:dyDescent="0.2">
      <c r="B536" s="42">
        <v>493</v>
      </c>
      <c r="C536" s="55">
        <f t="shared" si="35"/>
        <v>0.21511874268540676</v>
      </c>
      <c r="D536" s="55">
        <f t="shared" si="36"/>
        <v>1.7954445547345692</v>
      </c>
      <c r="E536" s="55">
        <f t="shared" si="37"/>
        <v>1.8968304255044799</v>
      </c>
      <c r="F536" s="55">
        <f t="shared" si="38"/>
        <v>1.6671165157328054</v>
      </c>
      <c r="G536" s="56">
        <f t="shared" si="39"/>
        <v>1.4900563670164173</v>
      </c>
    </row>
    <row r="537" spans="2:7" x14ac:dyDescent="0.2">
      <c r="B537" s="42">
        <v>494</v>
      </c>
      <c r="C537" s="55">
        <f t="shared" si="35"/>
        <v>0.21774763357518778</v>
      </c>
      <c r="D537" s="55">
        <f t="shared" si="36"/>
        <v>1.8204885603369338</v>
      </c>
      <c r="E537" s="55">
        <f t="shared" si="37"/>
        <v>1.9229579607468794</v>
      </c>
      <c r="F537" s="55">
        <f t="shared" si="38"/>
        <v>1.6901644286722655</v>
      </c>
      <c r="G537" s="56">
        <f t="shared" si="39"/>
        <v>1.5108299378475112</v>
      </c>
    </row>
    <row r="538" spans="2:7" x14ac:dyDescent="0.2">
      <c r="B538" s="42">
        <v>495</v>
      </c>
      <c r="C538" s="55">
        <f t="shared" si="35"/>
        <v>0.22043950574296561</v>
      </c>
      <c r="D538" s="55">
        <f t="shared" si="36"/>
        <v>1.845743844917638</v>
      </c>
      <c r="E538" s="55">
        <f t="shared" si="37"/>
        <v>1.949311938027257</v>
      </c>
      <c r="F538" s="55">
        <f t="shared" si="38"/>
        <v>1.7134154554616163</v>
      </c>
      <c r="G538" s="56">
        <f t="shared" si="39"/>
        <v>1.5317882363378597</v>
      </c>
    </row>
    <row r="539" spans="2:7" x14ac:dyDescent="0.2">
      <c r="B539" s="42">
        <v>496</v>
      </c>
      <c r="C539" s="55">
        <f t="shared" si="35"/>
        <v>0.22319472758873299</v>
      </c>
      <c r="D539" s="55">
        <f t="shared" si="36"/>
        <v>1.8712111233710433</v>
      </c>
      <c r="E539" s="55">
        <f t="shared" si="37"/>
        <v>1.9758931585205328</v>
      </c>
      <c r="F539" s="55">
        <f t="shared" si="38"/>
        <v>1.7368703291766723</v>
      </c>
      <c r="G539" s="56">
        <f t="shared" si="39"/>
        <v>1.552931934534771</v>
      </c>
    </row>
    <row r="540" spans="2:7" x14ac:dyDescent="0.2">
      <c r="B540" s="42">
        <v>497</v>
      </c>
      <c r="C540" s="55">
        <f t="shared" si="35"/>
        <v>0.22601366751249768</v>
      </c>
      <c r="D540" s="55">
        <f t="shared" si="36"/>
        <v>1.8968911100910035</v>
      </c>
      <c r="E540" s="55">
        <f t="shared" si="37"/>
        <v>2.002702422847503</v>
      </c>
      <c r="F540" s="55">
        <f t="shared" si="38"/>
        <v>1.760529782392585</v>
      </c>
      <c r="G540" s="56">
        <f t="shared" si="39"/>
        <v>1.5742617040125721</v>
      </c>
    </row>
    <row r="541" spans="2:7" x14ac:dyDescent="0.2">
      <c r="B541" s="42">
        <v>498</v>
      </c>
      <c r="C541" s="55">
        <f t="shared" si="35"/>
        <v>0.22889669391425427</v>
      </c>
      <c r="D541" s="55">
        <f t="shared" si="36"/>
        <v>1.9227845189699364</v>
      </c>
      <c r="E541" s="55">
        <f t="shared" si="37"/>
        <v>2.0297405310737662</v>
      </c>
      <c r="F541" s="55">
        <f t="shared" si="38"/>
        <v>1.784394547182877</v>
      </c>
      <c r="G541" s="56">
        <f t="shared" si="39"/>
        <v>1.5957782158716776</v>
      </c>
    </row>
    <row r="542" spans="2:7" x14ac:dyDescent="0.2">
      <c r="B542" s="42">
        <v>499</v>
      </c>
      <c r="C542" s="55">
        <f t="shared" si="35"/>
        <v>0.23184417519400352</v>
      </c>
      <c r="D542" s="55">
        <f t="shared" si="36"/>
        <v>1.9488920633978439</v>
      </c>
      <c r="E542" s="55">
        <f t="shared" si="37"/>
        <v>2.0570082827086846</v>
      </c>
      <c r="F542" s="55">
        <f t="shared" si="38"/>
        <v>1.8084653551185381</v>
      </c>
      <c r="G542" s="56">
        <f t="shared" si="39"/>
        <v>1.6174821407377453</v>
      </c>
    </row>
    <row r="543" spans="2:7" x14ac:dyDescent="0.2">
      <c r="B543" s="42">
        <v>500</v>
      </c>
      <c r="C543" s="55">
        <f t="shared" si="35"/>
        <v>0.23485647975174873</v>
      </c>
      <c r="D543" s="55">
        <f t="shared" si="36"/>
        <v>1.9752144562614016</v>
      </c>
      <c r="E543" s="55">
        <f t="shared" si="37"/>
        <v>2.0845064767043868</v>
      </c>
      <c r="F543" s="55">
        <f t="shared" si="38"/>
        <v>1.8327429372670316</v>
      </c>
      <c r="G543" s="56">
        <f t="shared" si="39"/>
        <v>1.6393741487607625</v>
      </c>
    </row>
    <row r="544" spans="2:7" x14ac:dyDescent="0.2">
      <c r="B544" s="42">
        <v>501</v>
      </c>
      <c r="C544" s="55">
        <f t="shared" si="35"/>
        <v>0.23793397598748711</v>
      </c>
      <c r="D544" s="55">
        <f t="shared" si="36"/>
        <v>2.0017524099430277</v>
      </c>
      <c r="E544" s="55">
        <f t="shared" si="37"/>
        <v>2.1122359114546754</v>
      </c>
      <c r="F544" s="55">
        <f t="shared" si="38"/>
        <v>1.8572280241913963</v>
      </c>
      <c r="G544" s="56">
        <f t="shared" si="39"/>
        <v>1.6614549096141813</v>
      </c>
    </row>
    <row r="545" spans="2:7" x14ac:dyDescent="0.2">
      <c r="B545" s="42">
        <v>502</v>
      </c>
      <c r="C545" s="55">
        <f t="shared" si="35"/>
        <v>0.24107703230121807</v>
      </c>
      <c r="D545" s="55">
        <f t="shared" si="36"/>
        <v>2.0285066363199262</v>
      </c>
      <c r="E545" s="55">
        <f t="shared" si="37"/>
        <v>2.1401973847940274</v>
      </c>
      <c r="F545" s="55">
        <f t="shared" si="38"/>
        <v>1.8819213459492983</v>
      </c>
      <c r="G545" s="56">
        <f t="shared" si="39"/>
        <v>1.683725092493995</v>
      </c>
    </row>
    <row r="546" spans="2:7" x14ac:dyDescent="0.2">
      <c r="B546" s="42">
        <v>503</v>
      </c>
      <c r="C546" s="55">
        <f t="shared" si="35"/>
        <v>0.24428601709294362</v>
      </c>
      <c r="D546" s="55">
        <f t="shared" si="36"/>
        <v>2.0554778467631771</v>
      </c>
      <c r="E546" s="55">
        <f t="shared" si="37"/>
        <v>2.1683916939965622</v>
      </c>
      <c r="F546" s="55">
        <f t="shared" si="38"/>
        <v>1.9068236320921188</v>
      </c>
      <c r="G546" s="56">
        <f t="shared" si="39"/>
        <v>1.7061853661179216</v>
      </c>
    </row>
    <row r="547" spans="2:7" x14ac:dyDescent="0.2">
      <c r="B547" s="42">
        <v>504</v>
      </c>
      <c r="C547" s="55">
        <f t="shared" si="35"/>
        <v>0.24756129876265748</v>
      </c>
      <c r="D547" s="55">
        <f t="shared" si="36"/>
        <v>2.0826667521367979</v>
      </c>
      <c r="E547" s="55">
        <f t="shared" si="37"/>
        <v>2.1968196357749892</v>
      </c>
      <c r="F547" s="55">
        <f t="shared" si="38"/>
        <v>1.931935611663989</v>
      </c>
      <c r="G547" s="56">
        <f t="shared" si="39"/>
        <v>1.7288363987244686</v>
      </c>
    </row>
    <row r="548" spans="2:7" x14ac:dyDescent="0.2">
      <c r="B548" s="42">
        <v>505</v>
      </c>
      <c r="C548" s="55">
        <f t="shared" si="35"/>
        <v>0.25090324571037048</v>
      </c>
      <c r="D548" s="55">
        <f t="shared" si="36"/>
        <v>2.1100740627968175</v>
      </c>
      <c r="E548" s="55">
        <f t="shared" si="37"/>
        <v>2.2254820062796261</v>
      </c>
      <c r="F548" s="55">
        <f t="shared" si="38"/>
        <v>1.9572580132008932</v>
      </c>
      <c r="G548" s="56">
        <f t="shared" si="39"/>
        <v>1.7516788580720855</v>
      </c>
    </row>
    <row r="549" spans="2:7" x14ac:dyDescent="0.2">
      <c r="B549" s="42">
        <v>506</v>
      </c>
      <c r="C549" s="55">
        <f t="shared" si="35"/>
        <v>0.25431222633607592</v>
      </c>
      <c r="D549" s="55">
        <f t="shared" si="36"/>
        <v>2.137700488590355</v>
      </c>
      <c r="E549" s="55">
        <f t="shared" si="37"/>
        <v>2.2543796010973263</v>
      </c>
      <c r="F549" s="55">
        <f t="shared" si="38"/>
        <v>1.9827915647297478</v>
      </c>
      <c r="G549" s="56">
        <f t="shared" si="39"/>
        <v>1.7747134114382841</v>
      </c>
    </row>
    <row r="550" spans="2:7" x14ac:dyDescent="0.2">
      <c r="B550" s="42">
        <v>507</v>
      </c>
      <c r="C550" s="55">
        <f t="shared" si="35"/>
        <v>0.25778860903977174</v>
      </c>
      <c r="D550" s="55">
        <f t="shared" si="36"/>
        <v>2.1655467388547058</v>
      </c>
      <c r="E550" s="55">
        <f t="shared" si="37"/>
        <v>2.2835132152505082</v>
      </c>
      <c r="F550" s="55">
        <f t="shared" si="38"/>
        <v>2.0085369937674531</v>
      </c>
      <c r="G550" s="56">
        <f t="shared" si="39"/>
        <v>1.7979407256187883</v>
      </c>
    </row>
    <row r="551" spans="2:7" x14ac:dyDescent="0.2">
      <c r="B551" s="42">
        <v>508</v>
      </c>
      <c r="C551" s="55">
        <f t="shared" si="35"/>
        <v>0.26133276222146407</v>
      </c>
      <c r="D551" s="55">
        <f t="shared" si="36"/>
        <v>2.1936135224163991</v>
      </c>
      <c r="E551" s="55">
        <f t="shared" si="37"/>
        <v>2.312883643196086</v>
      </c>
      <c r="F551" s="55">
        <f t="shared" si="38"/>
        <v>2.0344950273200006</v>
      </c>
      <c r="G551" s="56">
        <f t="shared" si="39"/>
        <v>1.8213614669266354</v>
      </c>
    </row>
    <row r="552" spans="2:7" x14ac:dyDescent="0.2">
      <c r="B552" s="42">
        <v>509</v>
      </c>
      <c r="C552" s="55">
        <f t="shared" si="35"/>
        <v>0.2649450542811474</v>
      </c>
      <c r="D552" s="55">
        <f t="shared" si="36"/>
        <v>2.2219015475903197</v>
      </c>
      <c r="E552" s="55">
        <f t="shared" si="37"/>
        <v>2.3424916788245125</v>
      </c>
      <c r="F552" s="55">
        <f t="shared" si="38"/>
        <v>2.0606663918815382</v>
      </c>
      <c r="G552" s="56">
        <f t="shared" si="39"/>
        <v>1.8449763011913143</v>
      </c>
    </row>
    <row r="553" spans="2:7" x14ac:dyDescent="0.2">
      <c r="B553" s="42">
        <v>510</v>
      </c>
      <c r="C553" s="55">
        <f t="shared" si="35"/>
        <v>0.26862585361883218</v>
      </c>
      <c r="D553" s="55">
        <f t="shared" si="36"/>
        <v>2.2504115221787599</v>
      </c>
      <c r="E553" s="55">
        <f t="shared" si="37"/>
        <v>2.372338115458728</v>
      </c>
      <c r="F553" s="55">
        <f t="shared" si="38"/>
        <v>2.0870518134334768</v>
      </c>
      <c r="G553" s="56">
        <f t="shared" si="39"/>
        <v>1.8687858937579322</v>
      </c>
    </row>
    <row r="554" spans="2:7" x14ac:dyDescent="0.2">
      <c r="B554" s="42">
        <v>511</v>
      </c>
      <c r="C554" s="55">
        <f t="shared" si="35"/>
        <v>0.27237552863450015</v>
      </c>
      <c r="D554" s="55">
        <f t="shared" si="36"/>
        <v>2.2791441534705243</v>
      </c>
      <c r="E554" s="55">
        <f t="shared" si="37"/>
        <v>2.4024237458531519</v>
      </c>
      <c r="F554" s="55">
        <f t="shared" si="38"/>
        <v>2.1136520174435534</v>
      </c>
      <c r="G554" s="56">
        <f t="shared" si="39"/>
        <v>1.892790909486322</v>
      </c>
    </row>
    <row r="555" spans="2:7" x14ac:dyDescent="0.2">
      <c r="B555" s="42">
        <v>512</v>
      </c>
      <c r="C555" s="55">
        <f t="shared" si="35"/>
        <v>0.27619444772816487</v>
      </c>
      <c r="D555" s="55">
        <f t="shared" si="36"/>
        <v>2.3081001482400381</v>
      </c>
      <c r="E555" s="55">
        <f t="shared" si="37"/>
        <v>2.4327493621927201</v>
      </c>
      <c r="F555" s="55">
        <f t="shared" si="38"/>
        <v>2.1404677288649552</v>
      </c>
      <c r="G555" s="56">
        <f t="shared" si="39"/>
        <v>1.9169920127501938</v>
      </c>
    </row>
    <row r="556" spans="2:7" x14ac:dyDescent="0.2">
      <c r="B556" s="42">
        <v>513</v>
      </c>
      <c r="C556" s="55">
        <f t="shared" ref="C556:C619" si="40">IF((-2.015732+(-0.494627*EquationCR)+(0.410176*EquationHDR)+(0.000016739*EquationRHA)+(0.011045*EquationAFC)+(0.022439*EquationSemenCost)+(0.000472*EquationMatureWeight)+(0.005002*LOG(EquationVetCosts))+(-0.000439*EquationVetCosts)+(-0.492759*(LOG(EquationVWP)))+(0.004033*EquationVWP)+(-0.000056845*B556^2)+(0.016499*B556)+(0.007687*EquationMilkPrice)+(0.020093*EquationFeedPrice)+(-0.000679*EquationReplacementPrice)+(1.081435*EquationCullCost)+(0.000379*EquationDIMDNB)+(0.000004823*(EquationCR*B556^2))+(0.00000031*(EquationHDR*B556^2))+(-0.000000000158*(EquationRHA*B556^2))+(-0.000000132*(EquationAFC*B556^2))+(-0.0000000884*(EquationSemenCost*B556^2))+(-0.00000000533*(EquationMatureWeight*B556^2))+(0.000000005*(EquationVetCosts*B556^2))+(0.000007795*(LOG(EquationVWP)*B556^2))+(-0.0000000584*(EquationVWP*B556^2))+(0.0000000614*(B556^2*B556))+(-0.000000336*(B556^2*EquationFeedPrice))+(0.000000009*(B556^2*EquationReplacementPrice))+(-0.000013213*(B556^2*EquationCullCost))+(-0.00000000389*(B556^2*EquationDIMDNB)))&gt;0, (-2.015732+(-0.494627*EquationCR)+(0.410176*EquationHDR)+(0.000016739*EquationRHA)+(0.011045*EquationAFC)+(0.022439*EquationSemenCost)+(0.000472*EquationMatureWeight)+(0.005002*LOG(EquationVetCosts))+(-0.000439*EquationVetCosts)+(-0.492759*(LOG(EquationVWP)))+(0.004033*EquationVWP)+(-0.000056845*B556^2)+(0.016499*B556)+(0.007687*EquationMilkPrice)+(0.020093*EquationFeedPrice)+(-0.000679*EquationReplacementPrice)+(1.081435*EquationCullCost)+(0.000379*EquationDIMDNB)+(0.000004823*(EquationCR*B556^2))+(0.00000031*(EquationHDR*B556^2))+(-0.000000000158*(EquationRHA*B556^2))+(-0.000000132*(EquationAFC*B556^2))+(-0.0000000884*(EquationSemenCost*B556^2))+(-0.00000000533*(EquationMatureWeight*B556^2))+(0.000000005*(EquationVetCosts*B556^2))+(0.000007795*(LOG(EquationVWP)*B556^2))+(-0.0000000584*(EquationVWP*B556^2))+(0.0000000614*(B556^2*B556))+(-0.000000336*(B556^2*EquationFeedPrice))+(0.000000009*(B556^2*EquationReplacementPrice))+(-0.000013213*(B556^2*EquationCullCost))+(-0.00000000389*(B556^2*EquationDIMDNB))), 0)</f>
        <v>0.2800829792998239</v>
      </c>
      <c r="D556" s="55">
        <f t="shared" ref="D556:D619" si="41">IF((-1.870102+(0.51187*(EquationCR))+(1.033374*(EquationHDR))+(0.000011344*(EquationRHA))+(-0.000138*(EquationAFC))+(0.01358*(D598))+(-0.000072752*(EquationMatureWeight))+(-0.046035*(LOG(EquationVetCosts)))+(0.000451*(EquationVetCosts))+(0.512031*(LOG(EquationVWP)))+(-0.006352*(EquationVWP))+(-0.000079212*(B556^2))+(0.015118*(B556))+(0.022341*(EquationMilkPrice))+(-0.022641*(EquationFeedPrice))+(0.000247*(EquationReplacementPrice))+(-0.184557*(EquationCullCost))+(-0.000542*(EquationDIMDNB))+(-0.000004986*(EquationHDR*B556^2))+(-0.000000000147*(EquationRHA*B556^2))+(-0.0000000903*(D598*B556^2))+(-0.000000000856*(EquationMatureWeight*B556^2))+(0.000000134*(B556^2*B556))+(-0.000000149*(B556^2*EquationMilkPrice))+(0.00000000264*(B556^2*EquationDIMDNB)))&gt;0, (-1.870102+(0.51187*(EquationCR))+(1.033374*(EquationHDR))+(0.000011344*(EquationRHA))+(-0.000138*(EquationAFC))+(0.01358*(D598))+(-0.000072752*(EquationMatureWeight))+(-0.046035*(LOG(EquationVetCosts)))+(0.000451*(EquationVetCosts))+(0.512031*(LOG(EquationVWP)))+(-0.006352*(EquationVWP))+(-0.000079212*(B556^2))+(0.015118*(B556))+(0.022341*(EquationMilkPrice))+(-0.022641*(EquationFeedPrice))+(0.000247*(EquationReplacementPrice))+(-0.184557*(EquationCullCost))+(-0.000542*(EquationDIMDNB))+(-0.000004986*(EquationHDR*B556^2))+(-0.000000000147*(EquationRHA*B556^2))+(-0.0000000903*(D598*B556^2))+(-0.000000000856*(EquationMatureWeight*B556^2))+(0.000000134*(B556^2*B556))+(-0.000000149*(B556^2*EquationMilkPrice))+(0.00000000264*(B556^2*EquationDIMDNB))), 0)</f>
        <v>2.3372802127463896</v>
      </c>
      <c r="E556" s="55">
        <f t="shared" ref="E556:E619" si="42">IF((-2.51389+(0.253043*(EquationCR))+(0.791564*(EquationHDR))+(0.000017482*(EquationRHA))+(0.000958*(EquationAFC))+(0.014823*(D598))+(0.00003361*(EquationMatureWeight))+(0.044008*(LOG(EquationVetCosts)))+(-0.000161*(EquationVetCosts))+(0.375409*(LOG(EquationVWP)))+(-0.004875*(EquationVWP))+(-0.000095702*(B556^2))+(0.02001*(B556))+(0.039073*(EquationMilkPrice))+(-0.018836*(EquationFeedPrice))+(0.000102*(EquationReplacementPrice))+(-0.124297*(EquationCullCost))+(-0.000511*(EquationDIMDNB))+(0.00000253*(EquationCR*B556^2))+(-0.000002589*(EquationHDR*B556^2))+(-0.000000000136*(EquationRHA*B556^2))+(-0.0000001*(D598*B556^2))+(-0.00000000108*(EquationMatureWeight*B556^2))+(0.00000015*(B556^2*B556))+(-0.000000215*(B556^2*EquationMilkPrice))+(0.00000000251*(B556^2*EquationDIMDNB)))&gt;0, (-2.51389+(0.253043*(EquationCR))+(0.791564*(EquationHDR))+(0.000017482*(EquationRHA))+(0.000958*(EquationAFC))+(0.014823*(D598))+(0.00003361*(EquationMatureWeight))+(0.044008*(LOG(EquationVetCosts)))+(-0.000161*(EquationVetCosts))+(0.375409*(LOG(EquationVWP)))+(-0.004875*(EquationVWP))+(-0.000095702*(B556^2))+(0.02001*(B556))+(0.039073*(EquationMilkPrice))+(-0.018836*(EquationFeedPrice))+(0.000102*(EquationReplacementPrice))+(-0.124297*(EquationCullCost))+(-0.000511*(EquationDIMDNB))+(0.00000253*(EquationCR*B556^2))+(-0.000002589*(EquationHDR*B556^2))+(-0.000000000136*(EquationRHA*B556^2))+(-0.0000001*(D598*B556^2))+(-0.00000000108*(EquationMatureWeight*B556^2))+(0.00000015*(B556^2*B556))+(-0.000000215*(B556^2*EquationMilkPrice))+(0.00000000251*(B556^2*EquationDIMDNB))), 0)</f>
        <v>2.4633157560918186</v>
      </c>
      <c r="F556" s="55">
        <f t="shared" ref="F556:F619" si="43">IF((-1.892738+(0.137703*(EquationCR))+(0.669836*(EquationHDR))+(0.0000175*(EquationRHA))+(0.000161*(EquationAFC))+(0.013845*(D598))+(0.000016727*(EquationMatureWeight))+(-0.015935*(LOG(EquationVetCosts)))+(0.000118*(EquationVetCosts))+(0.160623*(LOG(EquationVWP)))+(-0.003008*(EquationVWP))+(-0.000090785*(B556^2))+(0.01937*(B556))+(0.020762*(EquationMilkPrice))+(-0.019043*(EquationFeedPrice))+(0.00001449*(EquationReplacementPrice))+(0.175818*(EquationCullCost))+(-0.000295*(EquationDIMDNB))+(0.000002704*(EquationCR*B556^2))+(-0.000001916*(EquationHDR*B556^2))+(-0.000000000127*(EquationRHA*B556^2))+(-0.0000000903*(D598*B556^2))+(-0.000000000771*(EquationMatureWeight*B556^2))+(0.000000137*(B556^2*B556))+(-0.00000257*(B556^2*EquationCullCost)))&gt;0, (-1.892738+(0.137703*(EquationCR))+(0.669836*(EquationHDR))+(0.0000175*(EquationRHA))+(0.000161*(EquationAFC))+(0.013845*(D598))+(0.000016727*(EquationMatureWeight))+(-0.015935*(LOG(EquationVetCosts)))+(0.000118*(EquationVetCosts))+(0.160623*(LOG(EquationVWP)))+(-0.003008*(EquationVWP))+(-0.000090785*(B556^2))+(0.01937*(B556))+(0.020762*(EquationMilkPrice))+(-0.019043*(EquationFeedPrice))+(0.00001449*(EquationReplacementPrice))+(0.175818*(EquationCullCost))+(-0.000295*(EquationDIMDNB))+(0.000002704*(EquationCR*B556^2))+(-0.000001916*(EquationHDR*B556^2))+(-0.000000000127*(EquationRHA*B556^2))+(-0.0000000903*(D598*B556^2))+(-0.000000000771*(EquationMatureWeight*B556^2))+(0.000000137*(B556^2*B556))+(-0.00000257*(B556^2*EquationCullCost))), 0)</f>
        <v>2.1674996721353721</v>
      </c>
      <c r="G556" s="56">
        <f t="shared" ref="G556:G619" si="44">IF((-1.860553+(0.112009*(EquationCR))+(0.5932*(EquationHDR))+(0.000015682*(EquationRHA))+(0.000842*(EquationAFC))+(0.013148*(D598))+(0.000054807*(EquationMatureWeight))+(-0.025351*(LOG(EquationVetCosts)))+(0.0000512*(EquationVetCosts))+(0.087616*(LOG(EquationVWP)))+(-0.00202*(EquationVWP))+(-0.000084247*(B556^2))+(0.018329*(B556))+(0.018516*(EquationMilkPrice))+(0.0064*(EquationFeedPrice))+(0.000011343*(EquationReplacementPrice))+(0.013031*(EquationCullCost))+(-0.000245*(EquationDIMDNB))+(0.000002399*(EquationCR*B556^2))+(-0.000001548*(EquationHDR*B556^2))+(-0.000000000112*(EquationRHA*B556^2))+(-0.0000000853*(D598*B556^2))+(-0.000000000948*(EquationMatureWeight*B556^2))+(0.000000302*(LOG(EquationVetCosts)*B556^2))+(-0.00000000421*(EquationVWP*B556^2))+(0.000000126*(B556^2*B556))+(-0.000000254*(B556^2*EquationFeedPrice)))&gt;0, (-1.860553+(0.112009*(EquationCR))+(0.5932*(EquationHDR))+(0.000015682*(EquationRHA))+(0.000842*(EquationAFC))+(0.013148*(D598))+(0.000054807*(EquationMatureWeight))+(-0.025351*(LOG(EquationVetCosts)))+(0.0000512*(EquationVetCosts))+(0.087616*(LOG(EquationVWP)))+(-0.00202*(EquationVWP))+(-0.000084247*(B556^2))+(0.018329*(B556))+(0.018516*(EquationMilkPrice))+(0.0064*(EquationFeedPrice))+(0.000011343*(EquationReplacementPrice))+(0.013031*(EquationCullCost))+(-0.000245*(EquationDIMDNB))+(0.000002399*(EquationCR*B556^2))+(-0.000001548*(EquationHDR*B556^2))+(-0.000000000112*(EquationRHA*B556^2))+(-0.0000000853*(D598*B556^2))+(-0.000000000948*(EquationMatureWeight*B556^2))+(0.000000302*(LOG(EquationVetCosts)*B556^2))+(-0.00000000421*(EquationVWP*B556^2))+(0.000000126*(B556^2*B556))+(-0.000000254*(B556^2*EquationFeedPrice))), 0)</f>
        <v>1.9413898674362828</v>
      </c>
    </row>
    <row r="557" spans="2:7" x14ac:dyDescent="0.2">
      <c r="B557" s="42">
        <v>514</v>
      </c>
      <c r="C557" s="55">
        <f t="shared" si="40"/>
        <v>0.28404149174947491</v>
      </c>
      <c r="D557" s="55">
        <f t="shared" si="41"/>
        <v>2.3666850527324934</v>
      </c>
      <c r="E557" s="55">
        <f t="shared" si="42"/>
        <v>2.4941237185933369</v>
      </c>
      <c r="F557" s="55">
        <f t="shared" si="43"/>
        <v>2.194748571176135</v>
      </c>
      <c r="G557" s="56">
        <f t="shared" si="44"/>
        <v>1.9659851369434935</v>
      </c>
    </row>
    <row r="558" spans="2:7" x14ac:dyDescent="0.2">
      <c r="B558" s="42">
        <v>515</v>
      </c>
      <c r="C558" s="55">
        <f t="shared" si="40"/>
        <v>0.28807035347712395</v>
      </c>
      <c r="D558" s="55">
        <f t="shared" si="41"/>
        <v>2.3963153734241449</v>
      </c>
      <c r="E558" s="55">
        <f t="shared" si="42"/>
        <v>2.5251740401676379</v>
      </c>
      <c r="F558" s="55">
        <f t="shared" si="43"/>
        <v>2.2222151493912854</v>
      </c>
      <c r="G558" s="56">
        <f t="shared" si="44"/>
        <v>1.9907784841820517</v>
      </c>
    </row>
    <row r="559" spans="2:7" x14ac:dyDescent="0.2">
      <c r="B559" s="42">
        <v>516</v>
      </c>
      <c r="C559" s="55">
        <f t="shared" si="40"/>
        <v>0.29216993288276288</v>
      </c>
      <c r="D559" s="55">
        <f t="shared" si="41"/>
        <v>2.4261718795291278</v>
      </c>
      <c r="E559" s="55">
        <f t="shared" si="42"/>
        <v>2.5564675107116059</v>
      </c>
      <c r="F559" s="55">
        <f t="shared" si="43"/>
        <v>2.2499001296666892</v>
      </c>
      <c r="G559" s="56">
        <f t="shared" si="44"/>
        <v>2.0157705715726504</v>
      </c>
    </row>
    <row r="560" spans="2:7" x14ac:dyDescent="0.2">
      <c r="B560" s="42">
        <v>517</v>
      </c>
      <c r="C560" s="55">
        <f t="shared" si="40"/>
        <v>0.29634059836639287</v>
      </c>
      <c r="D560" s="55">
        <f t="shared" si="41"/>
        <v>2.4553248276750352</v>
      </c>
      <c r="E560" s="55">
        <f t="shared" si="42"/>
        <v>2.5869555060196854</v>
      </c>
      <c r="F560" s="55">
        <f t="shared" si="43"/>
        <v>2.2768971445199684</v>
      </c>
      <c r="G560" s="56">
        <f t="shared" si="44"/>
        <v>2.0401113333558127</v>
      </c>
    </row>
    <row r="561" spans="2:7" x14ac:dyDescent="0.2">
      <c r="B561" s="42">
        <v>518</v>
      </c>
      <c r="C561" s="55">
        <f t="shared" si="40"/>
        <v>0.30058271832802308</v>
      </c>
      <c r="D561" s="55">
        <f t="shared" si="41"/>
        <v>2.4856126205250431</v>
      </c>
      <c r="E561" s="55">
        <f t="shared" si="42"/>
        <v>2.6187116509926636</v>
      </c>
      <c r="F561" s="55">
        <f t="shared" si="43"/>
        <v>2.3049982715816988</v>
      </c>
      <c r="G561" s="56">
        <f t="shared" si="44"/>
        <v>2.0654814239929409</v>
      </c>
    </row>
    <row r="562" spans="2:7" x14ac:dyDescent="0.2">
      <c r="B562" s="42">
        <v>519</v>
      </c>
      <c r="C562" s="55">
        <f t="shared" si="40"/>
        <v>0.30489666116764047</v>
      </c>
      <c r="D562" s="55">
        <f t="shared" si="41"/>
        <v>2.5161282527307178</v>
      </c>
      <c r="E562" s="55">
        <f t="shared" si="42"/>
        <v>2.650712801436498</v>
      </c>
      <c r="F562" s="55">
        <f t="shared" si="43"/>
        <v>2.3333195135721194</v>
      </c>
      <c r="G562" s="56">
        <f t="shared" si="44"/>
        <v>2.0910518126462025</v>
      </c>
    </row>
    <row r="563" spans="2:7" x14ac:dyDescent="0.2">
      <c r="B563" s="42">
        <v>520</v>
      </c>
      <c r="C563" s="55">
        <f t="shared" si="40"/>
        <v>0.30928279528525504</v>
      </c>
      <c r="D563" s="55">
        <f t="shared" si="41"/>
        <v>2.546872420032948</v>
      </c>
      <c r="E563" s="55">
        <f t="shared" si="42"/>
        <v>2.682959737289468</v>
      </c>
      <c r="F563" s="55">
        <f t="shared" si="43"/>
        <v>2.3618615844451889</v>
      </c>
      <c r="G563" s="56">
        <f t="shared" si="44"/>
        <v>2.1168231533081401</v>
      </c>
    </row>
    <row r="564" spans="2:7" x14ac:dyDescent="0.2">
      <c r="B564" s="42">
        <v>521</v>
      </c>
      <c r="C564" s="55">
        <f t="shared" si="40"/>
        <v>0.31374148908086003</v>
      </c>
      <c r="D564" s="55">
        <f t="shared" si="41"/>
        <v>2.5778458175744063</v>
      </c>
      <c r="E564" s="55">
        <f t="shared" si="42"/>
        <v>2.715453237827322</v>
      </c>
      <c r="F564" s="55">
        <f t="shared" si="43"/>
        <v>2.3906251975566506</v>
      </c>
      <c r="G564" s="56">
        <f t="shared" si="44"/>
        <v>2.1427960994061777</v>
      </c>
    </row>
    <row r="565" spans="2:7" x14ac:dyDescent="0.2">
      <c r="B565" s="42">
        <v>522</v>
      </c>
      <c r="C565" s="55">
        <f t="shared" si="40"/>
        <v>0.31827311095446331</v>
      </c>
      <c r="D565" s="55">
        <f t="shared" si="41"/>
        <v>2.6090491398980427</v>
      </c>
      <c r="E565" s="55">
        <f t="shared" si="42"/>
        <v>2.7481940816617079</v>
      </c>
      <c r="F565" s="55">
        <f t="shared" si="43"/>
        <v>2.4196110656625023</v>
      </c>
      <c r="G565" s="56">
        <f t="shared" si="44"/>
        <v>2.1689713038012575</v>
      </c>
    </row>
    <row r="566" spans="2:7" x14ac:dyDescent="0.2">
      <c r="B566" s="42">
        <v>523</v>
      </c>
      <c r="C566" s="55">
        <f t="shared" si="40"/>
        <v>0.32287802930605353</v>
      </c>
      <c r="D566" s="55">
        <f t="shared" si="41"/>
        <v>2.6404830809456676</v>
      </c>
      <c r="E566" s="55">
        <f t="shared" si="42"/>
        <v>2.7811830467385521</v>
      </c>
      <c r="F566" s="55">
        <f t="shared" si="43"/>
        <v>2.448819900917623</v>
      </c>
      <c r="G566" s="56">
        <f t="shared" si="44"/>
        <v>2.1953494187864382</v>
      </c>
    </row>
    <row r="567" spans="2:7" x14ac:dyDescent="0.2">
      <c r="B567" s="42">
        <v>524</v>
      </c>
      <c r="C567" s="55">
        <f t="shared" si="40"/>
        <v>0.32755661253564522</v>
      </c>
      <c r="D567" s="55">
        <f t="shared" si="41"/>
        <v>2.6721483340564736</v>
      </c>
      <c r="E567" s="55">
        <f t="shared" si="42"/>
        <v>2.8144209103364259</v>
      </c>
      <c r="F567" s="55">
        <f t="shared" si="43"/>
        <v>2.4782524148742731</v>
      </c>
      <c r="G567" s="56">
        <f t="shared" si="44"/>
        <v>2.2219310960855552</v>
      </c>
    </row>
    <row r="568" spans="2:7" x14ac:dyDescent="0.2">
      <c r="B568" s="42">
        <v>525</v>
      </c>
      <c r="C568" s="55">
        <f t="shared" si="40"/>
        <v>0.33230922904322663</v>
      </c>
      <c r="D568" s="55">
        <f t="shared" si="41"/>
        <v>2.7040455919656146</v>
      </c>
      <c r="E568" s="55">
        <f t="shared" si="42"/>
        <v>2.8479084490649615</v>
      </c>
      <c r="F568" s="55">
        <f t="shared" si="43"/>
        <v>2.5079093184806425</v>
      </c>
      <c r="G568" s="56">
        <f t="shared" si="44"/>
        <v>2.2487169868518206</v>
      </c>
    </row>
    <row r="569" spans="2:7" x14ac:dyDescent="0.2">
      <c r="B569" s="42">
        <v>526</v>
      </c>
      <c r="C569" s="55">
        <f t="shared" si="40"/>
        <v>0.33713624722880037</v>
      </c>
      <c r="D569" s="55">
        <f t="shared" si="41"/>
        <v>2.7361755468027202</v>
      </c>
      <c r="E569" s="55">
        <f t="shared" si="42"/>
        <v>2.8816464388632439</v>
      </c>
      <c r="F569" s="55">
        <f t="shared" si="43"/>
        <v>2.5377913220794346</v>
      </c>
      <c r="G569" s="56">
        <f t="shared" si="44"/>
        <v>2.2757077416664759</v>
      </c>
    </row>
    <row r="570" spans="2:7" x14ac:dyDescent="0.2">
      <c r="B570" s="42">
        <v>527</v>
      </c>
      <c r="C570" s="55">
        <f t="shared" si="40"/>
        <v>0.34203803549236622</v>
      </c>
      <c r="D570" s="55">
        <f t="shared" si="41"/>
        <v>2.7685388900904666</v>
      </c>
      <c r="E570" s="55">
        <f t="shared" si="42"/>
        <v>2.9156356549982032</v>
      </c>
      <c r="F570" s="55">
        <f t="shared" si="43"/>
        <v>2.5678991354063792</v>
      </c>
      <c r="G570" s="56">
        <f t="shared" si="44"/>
        <v>2.302904010537393</v>
      </c>
    </row>
    <row r="571" spans="2:7" x14ac:dyDescent="0.2">
      <c r="B571" s="42">
        <v>528</v>
      </c>
      <c r="C571" s="55">
        <f t="shared" si="40"/>
        <v>0.34701496223392753</v>
      </c>
      <c r="D571" s="55">
        <f t="shared" si="41"/>
        <v>2.8011363127431084</v>
      </c>
      <c r="E571" s="55">
        <f t="shared" si="42"/>
        <v>2.9498768720629718</v>
      </c>
      <c r="F571" s="55">
        <f t="shared" si="43"/>
        <v>2.5982334675888072</v>
      </c>
      <c r="G571" s="56">
        <f t="shared" si="44"/>
        <v>2.3303064428977511</v>
      </c>
    </row>
    <row r="572" spans="2:7" x14ac:dyDescent="0.2">
      <c r="B572" s="42">
        <v>529</v>
      </c>
      <c r="C572" s="55">
        <f t="shared" si="40"/>
        <v>0.35206739585348418</v>
      </c>
      <c r="D572" s="55">
        <f t="shared" si="41"/>
        <v>2.8339685050650498</v>
      </c>
      <c r="E572" s="55">
        <f t="shared" si="42"/>
        <v>2.9843708639753337</v>
      </c>
      <c r="F572" s="55">
        <f t="shared" si="43"/>
        <v>2.6287950271441698</v>
      </c>
      <c r="G572" s="56">
        <f t="shared" si="44"/>
        <v>2.3579156876045984</v>
      </c>
    </row>
    <row r="573" spans="2:7" x14ac:dyDescent="0.2">
      <c r="B573" s="42">
        <v>530</v>
      </c>
      <c r="C573" s="55">
        <f t="shared" si="40"/>
        <v>0.35719570475102985</v>
      </c>
      <c r="D573" s="55">
        <f t="shared" si="41"/>
        <v>2.8670361567493652</v>
      </c>
      <c r="E573" s="55">
        <f t="shared" si="42"/>
        <v>3.0191184039760834</v>
      </c>
      <c r="F573" s="55">
        <f t="shared" si="43"/>
        <v>2.6595845219785947</v>
      </c>
      <c r="G573" s="56">
        <f t="shared" si="44"/>
        <v>2.385732392937542</v>
      </c>
    </row>
    <row r="574" spans="2:7" x14ac:dyDescent="0.2">
      <c r="B574" s="42">
        <v>531</v>
      </c>
      <c r="C574" s="55">
        <f t="shared" si="40"/>
        <v>0.36240025732657405</v>
      </c>
      <c r="D574" s="55">
        <f t="shared" si="41"/>
        <v>2.9003399568763535</v>
      </c>
      <c r="E574" s="55">
        <f t="shared" si="42"/>
        <v>3.0541202646274139</v>
      </c>
      <c r="F574" s="55">
        <f t="shared" si="43"/>
        <v>2.6906026593854642</v>
      </c>
      <c r="G574" s="56">
        <f t="shared" si="44"/>
        <v>2.4137572065973258</v>
      </c>
    </row>
    <row r="575" spans="2:7" x14ac:dyDescent="0.2">
      <c r="B575" s="42">
        <v>532</v>
      </c>
      <c r="C575" s="55">
        <f t="shared" si="40"/>
        <v>0.36768142198010911</v>
      </c>
      <c r="D575" s="55">
        <f t="shared" si="41"/>
        <v>2.9338805939121229</v>
      </c>
      <c r="E575" s="55">
        <f t="shared" si="42"/>
        <v>3.0893772178113217</v>
      </c>
      <c r="F575" s="55">
        <f t="shared" si="43"/>
        <v>2.721850146043916</v>
      </c>
      <c r="G575" s="56">
        <f t="shared" si="44"/>
        <v>2.4419907757045016</v>
      </c>
    </row>
    <row r="576" spans="2:7" x14ac:dyDescent="0.2">
      <c r="B576" s="42">
        <v>533</v>
      </c>
      <c r="C576" s="55">
        <f t="shared" si="40"/>
        <v>0.37303956711163616</v>
      </c>
      <c r="D576" s="55">
        <f t="shared" si="41"/>
        <v>2.9676587557070766</v>
      </c>
      <c r="E576" s="55">
        <f t="shared" si="42"/>
        <v>3.1248900347280153</v>
      </c>
      <c r="F576" s="55">
        <f t="shared" si="43"/>
        <v>2.7533276880174351</v>
      </c>
      <c r="G576" s="56">
        <f t="shared" si="44"/>
        <v>2.4704337467980326</v>
      </c>
    </row>
    <row r="577" spans="2:7" x14ac:dyDescent="0.2">
      <c r="B577" s="42">
        <v>534</v>
      </c>
      <c r="C577" s="55">
        <f t="shared" si="40"/>
        <v>0.37847506112115425</v>
      </c>
      <c r="D577" s="55">
        <f t="shared" si="41"/>
        <v>3.0016751294944992</v>
      </c>
      <c r="E577" s="55">
        <f t="shared" si="42"/>
        <v>3.1606594858942381</v>
      </c>
      <c r="F577" s="55">
        <f t="shared" si="43"/>
        <v>2.7850359907523718</v>
      </c>
      <c r="G577" s="56">
        <f t="shared" si="44"/>
        <v>2.4990867658339186</v>
      </c>
    </row>
    <row r="578" spans="2:7" x14ac:dyDescent="0.2">
      <c r="B578" s="42">
        <v>535</v>
      </c>
      <c r="C578" s="55">
        <f t="shared" si="40"/>
        <v>0.38398827240867245</v>
      </c>
      <c r="D578" s="55">
        <f t="shared" si="41"/>
        <v>3.0359304018891207</v>
      </c>
      <c r="E578" s="55">
        <f t="shared" si="42"/>
        <v>3.1966863411417572</v>
      </c>
      <c r="F578" s="55">
        <f t="shared" si="43"/>
        <v>2.816975759076485</v>
      </c>
      <c r="G578" s="56">
        <f t="shared" si="44"/>
        <v>2.5279504781838531</v>
      </c>
    </row>
    <row r="579" spans="2:7" x14ac:dyDescent="0.2">
      <c r="B579" s="42">
        <v>536</v>
      </c>
      <c r="C579" s="55">
        <f t="shared" si="40"/>
        <v>0.38957956937418003</v>
      </c>
      <c r="D579" s="55">
        <f t="shared" si="41"/>
        <v>3.0704252588856118</v>
      </c>
      <c r="E579" s="55">
        <f t="shared" si="42"/>
        <v>3.232971369615687</v>
      </c>
      <c r="F579" s="55">
        <f t="shared" si="43"/>
        <v>2.8491476971975347</v>
      </c>
      <c r="G579" s="56">
        <f t="shared" si="44"/>
        <v>2.5570255286338126</v>
      </c>
    </row>
    <row r="580" spans="2:7" x14ac:dyDescent="0.2">
      <c r="B580" s="42">
        <v>537</v>
      </c>
      <c r="C580" s="55">
        <f t="shared" si="40"/>
        <v>0.39524932041768385</v>
      </c>
      <c r="D580" s="55">
        <f t="shared" si="41"/>
        <v>3.1051603858571744</v>
      </c>
      <c r="E580" s="55">
        <f t="shared" si="42"/>
        <v>3.2695153397728949</v>
      </c>
      <c r="F580" s="55">
        <f t="shared" si="43"/>
        <v>2.8815525087017706</v>
      </c>
      <c r="G580" s="56">
        <f t="shared" si="44"/>
        <v>2.5863125613827198</v>
      </c>
    </row>
    <row r="581" spans="2:7" x14ac:dyDescent="0.2">
      <c r="B581" s="42">
        <v>538</v>
      </c>
      <c r="C581" s="55">
        <f t="shared" si="40"/>
        <v>0.40099789393917934</v>
      </c>
      <c r="D581" s="55">
        <f t="shared" si="41"/>
        <v>3.1401364675540853</v>
      </c>
      <c r="E581" s="55">
        <f t="shared" si="42"/>
        <v>3.3063190193804193</v>
      </c>
      <c r="F581" s="55">
        <f t="shared" si="43"/>
        <v>2.9141908965525296</v>
      </c>
      <c r="G581" s="56">
        <f t="shared" si="44"/>
        <v>2.6158122200410414</v>
      </c>
    </row>
    <row r="582" spans="2:7" x14ac:dyDescent="0.2">
      <c r="B582" s="42">
        <v>539</v>
      </c>
      <c r="C582" s="55">
        <f t="shared" si="40"/>
        <v>0.40682565833866813</v>
      </c>
      <c r="D582" s="55">
        <f t="shared" si="41"/>
        <v>3.1753541881022187</v>
      </c>
      <c r="E582" s="55">
        <f t="shared" si="42"/>
        <v>3.3433831755138206</v>
      </c>
      <c r="F582" s="55">
        <f t="shared" si="43"/>
        <v>2.9470635630887561</v>
      </c>
      <c r="G582" s="56">
        <f t="shared" si="44"/>
        <v>2.6455251476294404</v>
      </c>
    </row>
    <row r="583" spans="2:7" x14ac:dyDescent="0.2">
      <c r="B583" s="42">
        <v>540</v>
      </c>
      <c r="C583" s="55">
        <f t="shared" si="40"/>
        <v>0.41273298201615227</v>
      </c>
      <c r="D583" s="55">
        <f t="shared" si="41"/>
        <v>3.2108142310016343</v>
      </c>
      <c r="E583" s="55">
        <f t="shared" si="42"/>
        <v>3.3807085745556034</v>
      </c>
      <c r="F583" s="55">
        <f t="shared" si="43"/>
        <v>2.9801712100235553</v>
      </c>
      <c r="G583" s="56">
        <f t="shared" si="44"/>
        <v>2.675451986577392</v>
      </c>
    </row>
    <row r="584" spans="2:7" x14ac:dyDescent="0.2">
      <c r="B584" s="42">
        <v>541</v>
      </c>
      <c r="C584" s="55">
        <f t="shared" si="40"/>
        <v>0.41872023337163206</v>
      </c>
      <c r="D584" s="55">
        <f t="shared" si="41"/>
        <v>3.2465172791250763</v>
      </c>
      <c r="E584" s="55">
        <f t="shared" si="42"/>
        <v>3.4182959821936096</v>
      </c>
      <c r="F584" s="55">
        <f t="shared" si="43"/>
        <v>3.0135145384427409</v>
      </c>
      <c r="G584" s="56">
        <f t="shared" si="44"/>
        <v>2.7055933787218351</v>
      </c>
    </row>
    <row r="585" spans="2:7" x14ac:dyDescent="0.2">
      <c r="B585" s="42">
        <v>542</v>
      </c>
      <c r="C585" s="55">
        <f t="shared" si="40"/>
        <v>0.42478778080509616</v>
      </c>
      <c r="D585" s="55">
        <f t="shared" si="41"/>
        <v>3.2824640147165627</v>
      </c>
      <c r="E585" s="55">
        <f t="shared" si="42"/>
        <v>3.4561461634193837</v>
      </c>
      <c r="F585" s="55">
        <f t="shared" si="43"/>
        <v>3.0470942488033916</v>
      </c>
      <c r="G585" s="56">
        <f t="shared" si="44"/>
        <v>2.7359499653057462</v>
      </c>
    </row>
    <row r="586" spans="2:7" x14ac:dyDescent="0.2">
      <c r="B586" s="42">
        <v>543</v>
      </c>
      <c r="C586" s="55">
        <f t="shared" si="40"/>
        <v>0.4309359927165623</v>
      </c>
      <c r="D586" s="55">
        <f t="shared" si="41"/>
        <v>3.3186551193899243</v>
      </c>
      <c r="E586" s="55">
        <f t="shared" si="42"/>
        <v>3.4942598825265967</v>
      </c>
      <c r="F586" s="55">
        <f t="shared" si="43"/>
        <v>3.0809110409323921</v>
      </c>
      <c r="G586" s="56">
        <f t="shared" si="44"/>
        <v>2.7665223869768303</v>
      </c>
    </row>
    <row r="587" spans="2:7" x14ac:dyDescent="0.2">
      <c r="B587" s="42">
        <v>544</v>
      </c>
      <c r="C587" s="55">
        <f t="shared" si="40"/>
        <v>0.43716523750601866</v>
      </c>
      <c r="D587" s="55">
        <f t="shared" si="41"/>
        <v>3.3550912741273362</v>
      </c>
      <c r="E587" s="55">
        <f t="shared" si="42"/>
        <v>3.5326379031094026</v>
      </c>
      <c r="F587" s="55">
        <f t="shared" si="43"/>
        <v>3.114965614024972</v>
      </c>
      <c r="G587" s="56">
        <f t="shared" si="44"/>
        <v>2.7973112837860974</v>
      </c>
    </row>
    <row r="588" spans="2:7" x14ac:dyDescent="0.2">
      <c r="B588" s="42">
        <v>545</v>
      </c>
      <c r="C588" s="55">
        <f t="shared" si="40"/>
        <v>0.44347588357347445</v>
      </c>
      <c r="D588" s="55">
        <f t="shared" si="41"/>
        <v>3.3917731592778662</v>
      </c>
      <c r="E588" s="55">
        <f t="shared" si="42"/>
        <v>3.5712809880608751</v>
      </c>
      <c r="F588" s="55">
        <f t="shared" si="43"/>
        <v>3.1492586666432709</v>
      </c>
      <c r="G588" s="56">
        <f t="shared" si="44"/>
        <v>2.8283172951865607</v>
      </c>
    </row>
    <row r="589" spans="2:7" x14ac:dyDescent="0.2">
      <c r="B589" s="42">
        <v>546</v>
      </c>
      <c r="C589" s="55">
        <f t="shared" si="40"/>
        <v>0.44986829931891709</v>
      </c>
      <c r="D589" s="55">
        <f t="shared" si="41"/>
        <v>3.4287014545560668</v>
      </c>
      <c r="E589" s="55">
        <f t="shared" si="42"/>
        <v>3.6101898995713673</v>
      </c>
      <c r="F589" s="55">
        <f t="shared" si="43"/>
        <v>3.1837908967148962</v>
      </c>
      <c r="G589" s="56">
        <f t="shared" si="44"/>
        <v>2.8595410600317663</v>
      </c>
    </row>
    <row r="590" spans="2:7" x14ac:dyDescent="0.2">
      <c r="B590" s="42">
        <v>547</v>
      </c>
      <c r="C590" s="55">
        <f t="shared" si="40"/>
        <v>0.45634285314235218</v>
      </c>
      <c r="D590" s="55">
        <f t="shared" si="41"/>
        <v>3.4658768390404426</v>
      </c>
      <c r="E590" s="55">
        <f t="shared" si="42"/>
        <v>3.6493653991269004</v>
      </c>
      <c r="F590" s="55">
        <f t="shared" si="43"/>
        <v>3.2185630015314128</v>
      </c>
      <c r="G590" s="56">
        <f t="shared" si="44"/>
        <v>2.8909832165745</v>
      </c>
    </row>
    <row r="591" spans="2:7" x14ac:dyDescent="0.2">
      <c r="B591" s="42">
        <v>548</v>
      </c>
      <c r="C591" s="55">
        <f t="shared" si="40"/>
        <v>0.4628999134437809</v>
      </c>
      <c r="D591" s="55">
        <f t="shared" si="41"/>
        <v>3.5032999911720797</v>
      </c>
      <c r="E591" s="55">
        <f t="shared" si="42"/>
        <v>3.6888082475075779</v>
      </c>
      <c r="F591" s="55">
        <f t="shared" si="43"/>
        <v>3.2535756777469826</v>
      </c>
      <c r="G591" s="56">
        <f t="shared" si="44"/>
        <v>2.9226444024653939</v>
      </c>
    </row>
    <row r="592" spans="2:7" x14ac:dyDescent="0.2">
      <c r="B592" s="42">
        <v>549</v>
      </c>
      <c r="C592" s="55">
        <f t="shared" si="40"/>
        <v>0.46953984862320397</v>
      </c>
      <c r="D592" s="55">
        <f t="shared" si="41"/>
        <v>3.540971588753155</v>
      </c>
      <c r="E592" s="55">
        <f t="shared" si="42"/>
        <v>3.7285192047859628</v>
      </c>
      <c r="F592" s="55">
        <f t="shared" si="43"/>
        <v>3.288829621376812</v>
      </c>
      <c r="G592" s="56">
        <f t="shared" si="44"/>
        <v>2.9545252547515499</v>
      </c>
    </row>
    <row r="593" spans="2:7" x14ac:dyDescent="0.2">
      <c r="B593" s="42">
        <v>550</v>
      </c>
      <c r="C593" s="55">
        <f t="shared" si="40"/>
        <v>0.47626302708062518</v>
      </c>
      <c r="D593" s="55">
        <f t="shared" si="41"/>
        <v>3.5788923089454689</v>
      </c>
      <c r="E593" s="55">
        <f t="shared" si="42"/>
        <v>3.7684990303254797</v>
      </c>
      <c r="F593" s="55">
        <f t="shared" si="43"/>
        <v>3.3243255277957804</v>
      </c>
      <c r="G593" s="56">
        <f t="shared" si="44"/>
        <v>2.9866264098751563</v>
      </c>
    </row>
    <row r="594" spans="2:7" x14ac:dyDescent="0.2">
      <c r="B594" s="42">
        <v>551</v>
      </c>
      <c r="C594" s="55">
        <f t="shared" si="40"/>
        <v>0.48306981721603648</v>
      </c>
      <c r="D594" s="55">
        <f t="shared" si="41"/>
        <v>3.6170628282690314</v>
      </c>
      <c r="E594" s="55">
        <f t="shared" si="42"/>
        <v>3.8087484827787956</v>
      </c>
      <c r="F594" s="55">
        <f t="shared" si="43"/>
        <v>3.3600640917369518</v>
      </c>
      <c r="G594" s="56">
        <f t="shared" si="44"/>
        <v>3.0189485036721466</v>
      </c>
    </row>
    <row r="595" spans="2:7" x14ac:dyDescent="0.2">
      <c r="B595" s="42">
        <v>552</v>
      </c>
      <c r="C595" s="55">
        <f t="shared" si="40"/>
        <v>0.48996058742944337</v>
      </c>
      <c r="D595" s="55">
        <f t="shared" si="41"/>
        <v>3.655483822600583</v>
      </c>
      <c r="E595" s="55">
        <f t="shared" si="42"/>
        <v>3.8492683200862059</v>
      </c>
      <c r="F595" s="55">
        <f t="shared" si="43"/>
        <v>3.3960460072901322</v>
      </c>
      <c r="G595" s="56">
        <f t="shared" si="44"/>
        <v>3.0514921713707945</v>
      </c>
    </row>
    <row r="596" spans="2:7" x14ac:dyDescent="0.2">
      <c r="B596" s="42">
        <v>553</v>
      </c>
      <c r="C596" s="55">
        <f t="shared" si="40"/>
        <v>0.49693570612083909</v>
      </c>
      <c r="D596" s="55">
        <f t="shared" si="41"/>
        <v>3.6941559671721409</v>
      </c>
      <c r="E596" s="55">
        <f t="shared" si="42"/>
        <v>3.8900592994740641</v>
      </c>
      <c r="F596" s="55">
        <f t="shared" si="43"/>
        <v>3.432271967900399</v>
      </c>
      <c r="G596" s="56">
        <f t="shared" si="44"/>
        <v>3.0842580475903816</v>
      </c>
    </row>
    <row r="597" spans="2:7" x14ac:dyDescent="0.2">
      <c r="B597" s="42">
        <v>554</v>
      </c>
      <c r="C597" s="55">
        <f t="shared" si="40"/>
        <v>0.50399554169023508</v>
      </c>
      <c r="D597" s="55">
        <f t="shared" si="41"/>
        <v>3.733079936569585</v>
      </c>
      <c r="E597" s="55">
        <f t="shared" si="42"/>
        <v>3.9311221774531195</v>
      </c>
      <c r="F597" s="55">
        <f t="shared" si="43"/>
        <v>3.468742666366694</v>
      </c>
      <c r="G597" s="56">
        <f t="shared" si="44"/>
        <v>3.1172467663397718</v>
      </c>
    </row>
    <row r="598" spans="2:7" x14ac:dyDescent="0.2">
      <c r="B598" s="42">
        <v>555</v>
      </c>
      <c r="C598" s="55">
        <f t="shared" si="40"/>
        <v>0.51114046253761591</v>
      </c>
      <c r="D598" s="55">
        <f t="shared" si="41"/>
        <v>3.7722564047311469</v>
      </c>
      <c r="E598" s="55">
        <f t="shared" si="42"/>
        <v>3.9724577098169602</v>
      </c>
      <c r="F598" s="55">
        <f t="shared" si="43"/>
        <v>3.5054587948402922</v>
      </c>
      <c r="G598" s="56">
        <f t="shared" si="44"/>
        <v>3.1504589610160978</v>
      </c>
    </row>
    <row r="599" spans="2:7" x14ac:dyDescent="0.2">
      <c r="B599" s="42">
        <v>556</v>
      </c>
      <c r="C599" s="55">
        <f t="shared" si="40"/>
        <v>0.51837083706299492</v>
      </c>
      <c r="D599" s="55">
        <f t="shared" si="41"/>
        <v>3.8116860449459984</v>
      </c>
      <c r="E599" s="55">
        <f t="shared" si="42"/>
        <v>4.014066651640368</v>
      </c>
      <c r="F599" s="55">
        <f t="shared" si="43"/>
        <v>3.5424210448234486</v>
      </c>
      <c r="G599" s="56">
        <f t="shared" si="44"/>
        <v>3.1838952644033562</v>
      </c>
    </row>
    <row r="600" spans="2:7" x14ac:dyDescent="0.2">
      <c r="B600" s="42">
        <v>557</v>
      </c>
      <c r="C600" s="55">
        <f t="shared" si="40"/>
        <v>0.5256870336663666</v>
      </c>
      <c r="D600" s="55">
        <f t="shared" si="41"/>
        <v>3.8513695298528097</v>
      </c>
      <c r="E600" s="55">
        <f t="shared" si="42"/>
        <v>4.0559497572777241</v>
      </c>
      <c r="F600" s="55">
        <f t="shared" si="43"/>
        <v>3.5796301071678651</v>
      </c>
      <c r="G600" s="56">
        <f t="shared" si="44"/>
        <v>3.2175563086710146</v>
      </c>
    </row>
    <row r="601" spans="2:7" x14ac:dyDescent="0.2">
      <c r="B601" s="42">
        <v>558</v>
      </c>
      <c r="C601" s="55">
        <f t="shared" si="40"/>
        <v>0.53308942074773102</v>
      </c>
      <c r="D601" s="55">
        <f t="shared" si="41"/>
        <v>3.8913075314382466</v>
      </c>
      <c r="E601" s="55">
        <f t="shared" si="42"/>
        <v>4.098107780361401</v>
      </c>
      <c r="F601" s="55">
        <f t="shared" si="43"/>
        <v>3.6170866720732975</v>
      </c>
      <c r="G601" s="56">
        <f t="shared" si="44"/>
        <v>3.2514427253727196</v>
      </c>
    </row>
    <row r="602" spans="2:7" x14ac:dyDescent="0.2">
      <c r="B602" s="42">
        <v>559</v>
      </c>
      <c r="C602" s="55">
        <f t="shared" si="40"/>
        <v>0.54057836670708959</v>
      </c>
      <c r="D602" s="55">
        <f t="shared" si="41"/>
        <v>4.0196430309737785</v>
      </c>
      <c r="E602" s="55">
        <f t="shared" si="42"/>
        <v>4.2394512819821548</v>
      </c>
      <c r="F602" s="55">
        <f t="shared" si="43"/>
        <v>3.7413379436155023</v>
      </c>
      <c r="G602" s="56">
        <f t="shared" si="44"/>
        <v>3.3668903040282228</v>
      </c>
    </row>
    <row r="603" spans="2:7" x14ac:dyDescent="0.2">
      <c r="B603" s="42">
        <v>560</v>
      </c>
      <c r="C603" s="55">
        <f t="shared" si="40"/>
        <v>0.54815423994444212</v>
      </c>
      <c r="D603" s="55">
        <f t="shared" si="41"/>
        <v>4.0614966600737752</v>
      </c>
      <c r="E603" s="55">
        <f t="shared" si="42"/>
        <v>4.2837285129821483</v>
      </c>
      <c r="F603" s="55">
        <f t="shared" si="43"/>
        <v>3.7806818481155076</v>
      </c>
      <c r="G603" s="56">
        <f t="shared" si="44"/>
        <v>3.4025388837054766</v>
      </c>
    </row>
    <row r="604" spans="2:7" x14ac:dyDescent="0.2">
      <c r="B604" s="42">
        <v>561</v>
      </c>
      <c r="C604" s="55">
        <f t="shared" si="40"/>
        <v>0.55581740885979103</v>
      </c>
      <c r="D604" s="55">
        <f t="shared" si="41"/>
        <v>4.1036233949737824</v>
      </c>
      <c r="E604" s="55">
        <f t="shared" si="42"/>
        <v>4.3283013419821534</v>
      </c>
      <c r="F604" s="55">
        <f t="shared" si="43"/>
        <v>3.8202918176155065</v>
      </c>
      <c r="G604" s="56">
        <f t="shared" si="44"/>
        <v>3.4384302877860722</v>
      </c>
    </row>
    <row r="605" spans="2:7" x14ac:dyDescent="0.2">
      <c r="B605" s="42">
        <v>562</v>
      </c>
      <c r="C605" s="55">
        <f t="shared" si="40"/>
        <v>0.56356824185312515</v>
      </c>
      <c r="D605" s="55">
        <f t="shared" si="41"/>
        <v>4.1460240396737769</v>
      </c>
      <c r="E605" s="55">
        <f t="shared" si="42"/>
        <v>4.3731706689821541</v>
      </c>
      <c r="F605" s="55">
        <f t="shared" si="43"/>
        <v>3.8601686741155037</v>
      </c>
      <c r="G605" s="56">
        <f t="shared" si="44"/>
        <v>3.474565272270044</v>
      </c>
    </row>
    <row r="606" spans="2:7" x14ac:dyDescent="0.2">
      <c r="B606" s="42">
        <v>563</v>
      </c>
      <c r="C606" s="55">
        <f t="shared" si="40"/>
        <v>0.57140710732446376</v>
      </c>
      <c r="D606" s="55">
        <f t="shared" si="41"/>
        <v>4.1886993981737772</v>
      </c>
      <c r="E606" s="55">
        <f t="shared" si="42"/>
        <v>4.418337393982152</v>
      </c>
      <c r="F606" s="55">
        <f t="shared" si="43"/>
        <v>3.9003132396155058</v>
      </c>
      <c r="G606" s="56">
        <f t="shared" si="44"/>
        <v>3.5109445931573586</v>
      </c>
    </row>
    <row r="607" spans="2:7" x14ac:dyDescent="0.2">
      <c r="B607" s="42">
        <v>564</v>
      </c>
      <c r="C607" s="55">
        <f t="shared" si="40"/>
        <v>0.57933437367378837</v>
      </c>
      <c r="D607" s="55">
        <f t="shared" si="41"/>
        <v>4.2316502744737736</v>
      </c>
      <c r="E607" s="55">
        <f t="shared" si="42"/>
        <v>4.4638024169821549</v>
      </c>
      <c r="F607" s="55">
        <f t="shared" si="43"/>
        <v>3.9407263361155103</v>
      </c>
      <c r="G607" s="56">
        <f t="shared" si="44"/>
        <v>3.5475690064480325</v>
      </c>
    </row>
    <row r="608" spans="2:7" x14ac:dyDescent="0.2">
      <c r="B608" s="42">
        <v>565</v>
      </c>
      <c r="C608" s="55">
        <f t="shared" si="40"/>
        <v>0.5873504093011086</v>
      </c>
      <c r="D608" s="55">
        <f t="shared" si="41"/>
        <v>4.2748774725737775</v>
      </c>
      <c r="E608" s="55">
        <f t="shared" si="42"/>
        <v>4.5095666379821555</v>
      </c>
      <c r="F608" s="55">
        <f t="shared" si="43"/>
        <v>3.9814087856155069</v>
      </c>
      <c r="G608" s="56">
        <f t="shared" si="44"/>
        <v>3.5844392681420643</v>
      </c>
    </row>
    <row r="609" spans="2:7" x14ac:dyDescent="0.2">
      <c r="B609" s="42">
        <v>566</v>
      </c>
      <c r="C609" s="55">
        <f t="shared" si="40"/>
        <v>0.59545558260642339</v>
      </c>
      <c r="D609" s="55">
        <f t="shared" si="41"/>
        <v>4.3183817964737798</v>
      </c>
      <c r="E609" s="55">
        <f t="shared" si="42"/>
        <v>4.5556309569821529</v>
      </c>
      <c r="F609" s="55">
        <f t="shared" si="43"/>
        <v>4.0223614101155105</v>
      </c>
      <c r="G609" s="56">
        <f t="shared" si="44"/>
        <v>3.6215561342394449</v>
      </c>
    </row>
    <row r="610" spans="2:7" x14ac:dyDescent="0.2">
      <c r="B610" s="42">
        <v>567</v>
      </c>
      <c r="C610" s="55">
        <f t="shared" si="40"/>
        <v>0.60365026198972793</v>
      </c>
      <c r="D610" s="55">
        <f t="shared" si="41"/>
        <v>4.3621640501737753</v>
      </c>
      <c r="E610" s="55">
        <f t="shared" si="42"/>
        <v>4.6019962739821549</v>
      </c>
      <c r="F610" s="55">
        <f t="shared" si="43"/>
        <v>4.0635850316155109</v>
      </c>
      <c r="G610" s="56">
        <f t="shared" si="44"/>
        <v>3.658920360740181</v>
      </c>
    </row>
    <row r="611" spans="2:7" x14ac:dyDescent="0.2">
      <c r="B611" s="42">
        <v>568</v>
      </c>
      <c r="C611" s="55">
        <f t="shared" si="40"/>
        <v>0.6119348158510316</v>
      </c>
      <c r="D611" s="55">
        <f t="shared" si="41"/>
        <v>4.4062250376737753</v>
      </c>
      <c r="E611" s="55">
        <f t="shared" si="42"/>
        <v>4.6486634889821516</v>
      </c>
      <c r="F611" s="55">
        <f t="shared" si="43"/>
        <v>4.1050804721155121</v>
      </c>
      <c r="G611" s="56">
        <f t="shared" si="44"/>
        <v>3.6965327036442774</v>
      </c>
    </row>
    <row r="612" spans="2:7" x14ac:dyDescent="0.2">
      <c r="B612" s="42">
        <v>569</v>
      </c>
      <c r="C612" s="55">
        <f t="shared" si="40"/>
        <v>0.62030961259032613</v>
      </c>
      <c r="D612" s="55">
        <f t="shared" si="41"/>
        <v>4.4505655629737744</v>
      </c>
      <c r="E612" s="55">
        <f t="shared" si="42"/>
        <v>4.6956335019821509</v>
      </c>
      <c r="F612" s="55">
        <f t="shared" si="43"/>
        <v>4.1468485536155111</v>
      </c>
      <c r="G612" s="56">
        <f t="shared" si="44"/>
        <v>3.7343939189517261</v>
      </c>
    </row>
    <row r="613" spans="2:7" x14ac:dyDescent="0.2">
      <c r="B613" s="42">
        <v>570</v>
      </c>
      <c r="C613" s="55">
        <f t="shared" si="40"/>
        <v>0.62877502060760893</v>
      </c>
      <c r="D613" s="55">
        <f t="shared" si="41"/>
        <v>4.4951864300737743</v>
      </c>
      <c r="E613" s="55">
        <f t="shared" si="42"/>
        <v>4.7429072129821517</v>
      </c>
      <c r="F613" s="55">
        <f t="shared" si="43"/>
        <v>4.1888900981155119</v>
      </c>
      <c r="G613" s="56">
        <f t="shared" si="44"/>
        <v>3.7725047626625288</v>
      </c>
    </row>
    <row r="614" spans="2:7" x14ac:dyDescent="0.2">
      <c r="B614" s="42">
        <v>571</v>
      </c>
      <c r="C614" s="55">
        <f t="shared" si="40"/>
        <v>0.63733140830289314</v>
      </c>
      <c r="D614" s="55">
        <f t="shared" si="41"/>
        <v>4.5400884429737758</v>
      </c>
      <c r="E614" s="55">
        <f t="shared" si="42"/>
        <v>4.7904855219821565</v>
      </c>
      <c r="F614" s="55">
        <f t="shared" si="43"/>
        <v>4.2312059276155018</v>
      </c>
      <c r="G614" s="56">
        <f t="shared" si="44"/>
        <v>3.8108659907766849</v>
      </c>
    </row>
    <row r="615" spans="2:7" x14ac:dyDescent="0.2">
      <c r="B615" s="42">
        <v>572</v>
      </c>
      <c r="C615" s="55">
        <f t="shared" si="40"/>
        <v>0.6459791440761703</v>
      </c>
      <c r="D615" s="55">
        <f t="shared" si="41"/>
        <v>4.5852724056737806</v>
      </c>
      <c r="E615" s="55">
        <f t="shared" si="42"/>
        <v>4.8383693289821457</v>
      </c>
      <c r="F615" s="55">
        <f t="shared" si="43"/>
        <v>4.2737968641155044</v>
      </c>
      <c r="G615" s="56">
        <f t="shared" si="44"/>
        <v>3.8494783592942028</v>
      </c>
    </row>
    <row r="616" spans="2:7" x14ac:dyDescent="0.2">
      <c r="B616" s="42">
        <v>573</v>
      </c>
      <c r="C616" s="55">
        <f t="shared" si="40"/>
        <v>0.65471859632743534</v>
      </c>
      <c r="D616" s="55">
        <f t="shared" si="41"/>
        <v>4.630739122173777</v>
      </c>
      <c r="E616" s="55">
        <f t="shared" si="42"/>
        <v>4.8865595339821608</v>
      </c>
      <c r="F616" s="55">
        <f t="shared" si="43"/>
        <v>4.3166637296155068</v>
      </c>
      <c r="G616" s="56">
        <f t="shared" si="44"/>
        <v>3.8883426242150749</v>
      </c>
    </row>
    <row r="617" spans="2:7" x14ac:dyDescent="0.2">
      <c r="B617" s="42">
        <v>574</v>
      </c>
      <c r="C617" s="55">
        <f t="shared" si="40"/>
        <v>0.66355013345669545</v>
      </c>
      <c r="D617" s="55">
        <f t="shared" si="41"/>
        <v>4.6764893964737739</v>
      </c>
      <c r="E617" s="55">
        <f t="shared" si="42"/>
        <v>4.9350570369821547</v>
      </c>
      <c r="F617" s="55">
        <f t="shared" si="43"/>
        <v>4.359807346115506</v>
      </c>
      <c r="G617" s="56">
        <f t="shared" si="44"/>
        <v>3.9274595415393025</v>
      </c>
    </row>
    <row r="618" spans="2:7" x14ac:dyDescent="0.2">
      <c r="B618" s="42">
        <v>575</v>
      </c>
      <c r="C618" s="55">
        <f t="shared" si="40"/>
        <v>0.67247412386394578</v>
      </c>
      <c r="D618" s="55">
        <f t="shared" si="41"/>
        <v>4.7225240325737792</v>
      </c>
      <c r="E618" s="55">
        <f t="shared" si="42"/>
        <v>4.9838627379821512</v>
      </c>
      <c r="F618" s="55">
        <f t="shared" si="43"/>
        <v>4.4032285356155096</v>
      </c>
      <c r="G618" s="56">
        <f t="shared" si="44"/>
        <v>3.9668298672668776</v>
      </c>
    </row>
    <row r="619" spans="2:7" x14ac:dyDescent="0.2">
      <c r="B619" s="42">
        <v>576</v>
      </c>
      <c r="C619" s="55">
        <f t="shared" si="40"/>
        <v>0.6814909359492004</v>
      </c>
      <c r="D619" s="55">
        <f t="shared" si="41"/>
        <v>4.7688438344737767</v>
      </c>
      <c r="E619" s="55">
        <f t="shared" si="42"/>
        <v>5.0329775369821519</v>
      </c>
      <c r="F619" s="55">
        <f t="shared" si="43"/>
        <v>4.4469281201155075</v>
      </c>
      <c r="G619" s="56">
        <f t="shared" si="44"/>
        <v>4.0064543573978124</v>
      </c>
    </row>
    <row r="620" spans="2:7" x14ac:dyDescent="0.2">
      <c r="B620" s="42">
        <v>577</v>
      </c>
      <c r="C620" s="55">
        <f t="shared" ref="C620:C643" si="45">IF((-2.015732+(-0.494627*EquationCR)+(0.410176*EquationHDR)+(0.000016739*EquationRHA)+(0.011045*EquationAFC)+(0.022439*EquationSemenCost)+(0.000472*EquationMatureWeight)+(0.005002*LOG(EquationVetCosts))+(-0.000439*EquationVetCosts)+(-0.492759*(LOG(EquationVWP)))+(0.004033*EquationVWP)+(-0.000056845*B620^2)+(0.016499*B620)+(0.007687*EquationMilkPrice)+(0.020093*EquationFeedPrice)+(-0.000679*EquationReplacementPrice)+(1.081435*EquationCullCost)+(0.000379*EquationDIMDNB)+(0.000004823*(EquationCR*B620^2))+(0.00000031*(EquationHDR*B620^2))+(-0.000000000158*(EquationRHA*B620^2))+(-0.000000132*(EquationAFC*B620^2))+(-0.0000000884*(EquationSemenCost*B620^2))+(-0.00000000533*(EquationMatureWeight*B620^2))+(0.000000005*(EquationVetCosts*B620^2))+(0.000007795*(LOG(EquationVWP)*B620^2))+(-0.0000000584*(EquationVWP*B620^2))+(0.0000000614*(B620^2*B620))+(-0.000000336*(B620^2*EquationFeedPrice))+(0.000000009*(B620^2*EquationReplacementPrice))+(-0.000013213*(B620^2*EquationCullCost))+(-0.00000000389*(B620^2*EquationDIMDNB)))&gt;0, (-2.015732+(-0.494627*EquationCR)+(0.410176*EquationHDR)+(0.000016739*EquationRHA)+(0.011045*EquationAFC)+(0.022439*EquationSemenCost)+(0.000472*EquationMatureWeight)+(0.005002*LOG(EquationVetCosts))+(-0.000439*EquationVetCosts)+(-0.492759*(LOG(EquationVWP)))+(0.004033*EquationVWP)+(-0.000056845*B620^2)+(0.016499*B620)+(0.007687*EquationMilkPrice)+(0.020093*EquationFeedPrice)+(-0.000679*EquationReplacementPrice)+(1.081435*EquationCullCost)+(0.000379*EquationDIMDNB)+(0.000004823*(EquationCR*B620^2))+(0.00000031*(EquationHDR*B620^2))+(-0.000000000158*(EquationRHA*B620^2))+(-0.000000132*(EquationAFC*B620^2))+(-0.0000000884*(EquationSemenCost*B620^2))+(-0.00000000533*(EquationMatureWeight*B620^2))+(0.000000005*(EquationVetCosts*B620^2))+(0.000007795*(LOG(EquationVWP)*B620^2))+(-0.0000000584*(EquationVWP*B620^2))+(0.0000000614*(B620^2*B620))+(-0.000000336*(B620^2*EquationFeedPrice))+(0.000000009*(B620^2*EquationReplacementPrice))+(-0.000013213*(B620^2*EquationCullCost))+(-0.00000000389*(B620^2*EquationDIMDNB))), 0)</f>
        <v>0.6906009381124435</v>
      </c>
      <c r="D620" s="55">
        <f t="shared" ref="D620:D643" si="46">IF((-1.870102+(0.51187*(EquationCR))+(1.033374*(EquationHDR))+(0.000011344*(EquationRHA))+(-0.000138*(EquationAFC))+(0.01358*(D662))+(-0.000072752*(EquationMatureWeight))+(-0.046035*(LOG(EquationVetCosts)))+(0.000451*(EquationVetCosts))+(0.512031*(LOG(EquationVWP)))+(-0.006352*(EquationVWP))+(-0.000079212*(B620^2))+(0.015118*(B620))+(0.022341*(EquationMilkPrice))+(-0.022641*(EquationFeedPrice))+(0.000247*(EquationReplacementPrice))+(-0.184557*(EquationCullCost))+(-0.000542*(EquationDIMDNB))+(-0.000004986*(EquationHDR*B620^2))+(-0.000000000147*(EquationRHA*B620^2))+(-0.0000000903*(D662*B620^2))+(-0.000000000856*(EquationMatureWeight*B620^2))+(0.000000134*(B620^2*B620))+(-0.000000149*(B620^2*EquationMilkPrice))+(0.00000000264*(B620^2*EquationDIMDNB)))&gt;0, (-1.870102+(0.51187*(EquationCR))+(1.033374*(EquationHDR))+(0.000011344*(EquationRHA))+(-0.000138*(EquationAFC))+(0.01358*(D662))+(-0.000072752*(EquationMatureWeight))+(-0.046035*(LOG(EquationVetCosts)))+(0.000451*(EquationVetCosts))+(0.512031*(LOG(EquationVWP)))+(-0.006352*(EquationVWP))+(-0.000079212*(B620^2))+(0.015118*(B620))+(0.022341*(EquationMilkPrice))+(-0.022641*(EquationFeedPrice))+(0.000247*(EquationReplacementPrice))+(-0.184557*(EquationCullCost))+(-0.000542*(EquationDIMDNB))+(-0.000004986*(EquationHDR*B620^2))+(-0.000000000147*(EquationRHA*B620^2))+(-0.0000000903*(D662*B620^2))+(-0.000000000856*(EquationMatureWeight*B620^2))+(0.000000134*(B620^2*B620))+(-0.000000149*(B620^2*EquationMilkPrice))+(0.00000000264*(B620^2*EquationDIMDNB))), 0)</f>
        <v>4.8154496061737797</v>
      </c>
      <c r="E620" s="55">
        <f t="shared" ref="E620:E643" si="47">IF((-2.51389+(0.253043*(EquationCR))+(0.791564*(EquationHDR))+(0.000017482*(EquationRHA))+(0.000958*(EquationAFC))+(0.014823*(D662))+(0.00003361*(EquationMatureWeight))+(0.044008*(LOG(EquationVetCosts)))+(-0.000161*(EquationVetCosts))+(0.375409*(LOG(EquationVWP)))+(-0.004875*(EquationVWP))+(-0.000095702*(B620^2))+(0.02001*(B620))+(0.039073*(EquationMilkPrice))+(-0.018836*(EquationFeedPrice))+(0.000102*(EquationReplacementPrice))+(-0.124297*(EquationCullCost))+(-0.000511*(EquationDIMDNB))+(0.00000253*(EquationCR*B620^2))+(-0.000002589*(EquationHDR*B620^2))+(-0.000000000136*(EquationRHA*B620^2))+(-0.0000001*(D662*B620^2))+(-0.00000000108*(EquationMatureWeight*B620^2))+(0.00000015*(B620^2*B620))+(-0.000000215*(B620^2*EquationMilkPrice))+(0.00000000251*(B620^2*EquationDIMDNB)))&gt;0, (-2.51389+(0.253043*(EquationCR))+(0.791564*(EquationHDR))+(0.000017482*(EquationRHA))+(0.000958*(EquationAFC))+(0.014823*(D662))+(0.00003361*(EquationMatureWeight))+(0.044008*(LOG(EquationVetCosts)))+(-0.000161*(EquationVetCosts))+(0.375409*(LOG(EquationVWP)))+(-0.004875*(EquationVWP))+(-0.000095702*(B620^2))+(0.02001*(B620))+(0.039073*(EquationMilkPrice))+(-0.018836*(EquationFeedPrice))+(0.000102*(EquationReplacementPrice))+(-0.124297*(EquationCullCost))+(-0.000511*(EquationDIMDNB))+(0.00000253*(EquationCR*B620^2))+(-0.000002589*(EquationHDR*B620^2))+(-0.000000000136*(EquationRHA*B620^2))+(-0.0000001*(D662*B620^2))+(-0.00000000108*(EquationMatureWeight*B620^2))+(0.00000015*(B620^2*B620))+(-0.000000215*(B620^2*EquationMilkPrice))+(0.00000000251*(B620^2*EquationDIMDNB))), 0)</f>
        <v>5.0824023339821514</v>
      </c>
      <c r="F620" s="55">
        <f t="shared" ref="F620:F643" si="48">IF((-1.892738+(0.137703*(EquationCR))+(0.669836*(EquationHDR))+(0.0000175*(EquationRHA))+(0.000161*(EquationAFC))+(0.013845*(D662))+(0.000016727*(EquationMatureWeight))+(-0.015935*(LOG(EquationVetCosts)))+(0.000118*(EquationVetCosts))+(0.160623*(LOG(EquationVWP)))+(-0.003008*(EquationVWP))+(-0.000090785*(B620^2))+(0.01937*(B620))+(0.020762*(EquationMilkPrice))+(-0.019043*(EquationFeedPrice))+(0.00001449*(EquationReplacementPrice))+(0.175818*(EquationCullCost))+(-0.000295*(EquationDIMDNB))+(0.000002704*(EquationCR*B620^2))+(-0.000001916*(EquationHDR*B620^2))+(-0.000000000127*(EquationRHA*B620^2))+(-0.0000000903*(D662*B620^2))+(-0.000000000771*(EquationMatureWeight*B620^2))+(0.000000137*(B620^2*B620))+(-0.00000257*(B620^2*EquationCullCost)))&gt;0, (-1.892738+(0.137703*(EquationCR))+(0.669836*(EquationHDR))+(0.0000175*(EquationRHA))+(0.000161*(EquationAFC))+(0.013845*(D662))+(0.000016727*(EquationMatureWeight))+(-0.015935*(LOG(EquationVetCosts)))+(0.000118*(EquationVetCosts))+(0.160623*(LOG(EquationVWP)))+(-0.003008*(EquationVWP))+(-0.000090785*(B620^2))+(0.01937*(B620))+(0.020762*(EquationMilkPrice))+(-0.019043*(EquationFeedPrice))+(0.00001449*(EquationReplacementPrice))+(0.175818*(EquationCullCost))+(-0.000295*(EquationDIMDNB))+(0.000002704*(EquationCR*B620^2))+(-0.000001916*(EquationHDR*B620^2))+(-0.000000000127*(EquationRHA*B620^2))+(-0.0000000903*(D662*B620^2))+(-0.000000000771*(EquationMatureWeight*B620^2))+(0.000000137*(B620^2*B620))+(-0.00000257*(B620^2*EquationCullCost))), 0)</f>
        <v>4.4909069216155073</v>
      </c>
      <c r="G620" s="56">
        <f t="shared" ref="G620:G643" si="49">IF((-1.860553+(0.112009*(EquationCR))+(0.5932*(EquationHDR))+(0.000015682*(EquationRHA))+(0.000842*(EquationAFC))+(0.013148*(D662))+(0.000054807*(EquationMatureWeight))+(-0.025351*(LOG(EquationVetCosts)))+(0.0000512*(EquationVetCosts))+(0.087616*(LOG(EquationVWP)))+(-0.00202*(EquationVWP))+(-0.000084247*(B620^2))+(0.018329*(B620))+(0.018516*(EquationMilkPrice))+(0.0064*(EquationFeedPrice))+(0.000011343*(EquationReplacementPrice))+(0.013031*(EquationCullCost))+(-0.000245*(EquationDIMDNB))+(0.000002399*(EquationCR*B620^2))+(-0.000001548*(EquationHDR*B620^2))+(-0.000000000112*(EquationRHA*B620^2))+(-0.0000000853*(D662*B620^2))+(-0.000000000948*(EquationMatureWeight*B620^2))+(0.000000302*(LOG(EquationVetCosts)*B620^2))+(-0.00000000421*(EquationVWP*B620^2))+(0.000000126*(B620^2*B620))+(-0.000000254*(B620^2*EquationFeedPrice)))&gt;0, (-1.860553+(0.112009*(EquationCR))+(0.5932*(EquationHDR))+(0.000015682*(EquationRHA))+(0.000842*(EquationAFC))+(0.013148*(D662))+(0.000054807*(EquationMatureWeight))+(-0.025351*(LOG(EquationVetCosts)))+(0.0000512*(EquationVetCosts))+(0.087616*(LOG(EquationVWP)))+(-0.00202*(EquationVWP))+(-0.000084247*(B620^2))+(0.018329*(B620))+(0.018516*(EquationMilkPrice))+(0.0064*(EquationFeedPrice))+(0.000011343*(EquationReplacementPrice))+(0.013031*(EquationCullCost))+(-0.000245*(EquationDIMDNB))+(0.000002399*(EquationCR*B620^2))+(-0.000001548*(EquationHDR*B620^2))+(-0.000000000112*(EquationRHA*B620^2))+(-0.0000000853*(D662*B620^2))+(-0.000000000948*(EquationMatureWeight*B620^2))+(0.000000302*(LOG(EquationVetCosts)*B620^2))+(-0.00000000421*(EquationVWP*B620^2))+(0.000000126*(B620^2*B620))+(-0.000000254*(B620^2*EquationFeedPrice))), 0)</f>
        <v>4.0463337679321025</v>
      </c>
    </row>
    <row r="621" spans="2:7" x14ac:dyDescent="0.2">
      <c r="B621" s="42">
        <v>578</v>
      </c>
      <c r="C621" s="55">
        <f t="shared" si="45"/>
        <v>0.69980449875367845</v>
      </c>
      <c r="D621" s="55">
        <f t="shared" si="46"/>
        <v>4.8623421516737766</v>
      </c>
      <c r="E621" s="55">
        <f t="shared" si="47"/>
        <v>5.1321380289821503</v>
      </c>
      <c r="F621" s="55">
        <f t="shared" si="48"/>
        <v>4.5351657621155059</v>
      </c>
      <c r="G621" s="56">
        <f t="shared" si="49"/>
        <v>4.0864688548697545</v>
      </c>
    </row>
    <row r="622" spans="2:7" x14ac:dyDescent="0.2">
      <c r="B622" s="42">
        <v>579</v>
      </c>
      <c r="C622" s="55">
        <f t="shared" si="45"/>
        <v>0.70910198627290344</v>
      </c>
      <c r="D622" s="55">
        <f t="shared" si="46"/>
        <v>4.909522274973777</v>
      </c>
      <c r="E622" s="55">
        <f t="shared" si="47"/>
        <v>5.1821855219821593</v>
      </c>
      <c r="F622" s="55">
        <f t="shared" si="48"/>
        <v>4.5797054636155083</v>
      </c>
      <c r="G622" s="56">
        <f t="shared" si="49"/>
        <v>4.126860374210751</v>
      </c>
    </row>
    <row r="623" spans="2:7" x14ac:dyDescent="0.2">
      <c r="B623" s="42">
        <v>580</v>
      </c>
      <c r="C623" s="55">
        <f t="shared" si="45"/>
        <v>0.71849376907012674</v>
      </c>
      <c r="D623" s="55">
        <f t="shared" si="46"/>
        <v>4.9569907800737791</v>
      </c>
      <c r="E623" s="55">
        <f t="shared" si="47"/>
        <v>5.2325457129821595</v>
      </c>
      <c r="F623" s="55">
        <f t="shared" si="48"/>
        <v>4.6245268481155133</v>
      </c>
      <c r="G623" s="56">
        <f t="shared" si="49"/>
        <v>4.1675090819551164</v>
      </c>
    </row>
    <row r="624" spans="2:7" x14ac:dyDescent="0.2">
      <c r="B624" s="42">
        <v>581</v>
      </c>
      <c r="C624" s="55">
        <f t="shared" si="45"/>
        <v>0.72798021554534265</v>
      </c>
      <c r="D624" s="55">
        <f t="shared" si="46"/>
        <v>5.0047484709737811</v>
      </c>
      <c r="E624" s="55">
        <f t="shared" si="47"/>
        <v>5.2832195019821508</v>
      </c>
      <c r="F624" s="55">
        <f t="shared" si="48"/>
        <v>4.6696307376155044</v>
      </c>
      <c r="G624" s="56">
        <f t="shared" si="49"/>
        <v>4.2084157341028243</v>
      </c>
    </row>
    <row r="625" spans="2:7" x14ac:dyDescent="0.2">
      <c r="B625" s="42">
        <v>582</v>
      </c>
      <c r="C625" s="55">
        <f t="shared" si="45"/>
        <v>0.73756169409855477</v>
      </c>
      <c r="D625" s="55">
        <f t="shared" si="46"/>
        <v>5.0527961516737783</v>
      </c>
      <c r="E625" s="55">
        <f t="shared" si="47"/>
        <v>5.3342077889821535</v>
      </c>
      <c r="F625" s="55">
        <f t="shared" si="48"/>
        <v>4.7150179541155071</v>
      </c>
      <c r="G625" s="56">
        <f t="shared" si="49"/>
        <v>4.2495810866538912</v>
      </c>
    </row>
    <row r="626" spans="2:7" x14ac:dyDescent="0.2">
      <c r="B626" s="42">
        <v>583</v>
      </c>
      <c r="C626" s="55">
        <f t="shared" si="45"/>
        <v>0.7472385731297545</v>
      </c>
      <c r="D626" s="55">
        <f t="shared" si="46"/>
        <v>5.1011346261737724</v>
      </c>
      <c r="E626" s="55">
        <f t="shared" si="47"/>
        <v>5.3855114739821532</v>
      </c>
      <c r="F626" s="55">
        <f t="shared" si="48"/>
        <v>4.7606893196155111</v>
      </c>
      <c r="G626" s="56">
        <f t="shared" si="49"/>
        <v>4.2910058956083112</v>
      </c>
    </row>
    <row r="627" spans="2:7" x14ac:dyDescent="0.2">
      <c r="B627" s="42">
        <v>584</v>
      </c>
      <c r="C627" s="55">
        <f t="shared" si="45"/>
        <v>0.75701122103895135</v>
      </c>
      <c r="D627" s="55">
        <f t="shared" si="46"/>
        <v>5.1497646984737724</v>
      </c>
      <c r="E627" s="55">
        <f t="shared" si="47"/>
        <v>5.4371314569821561</v>
      </c>
      <c r="F627" s="55">
        <f t="shared" si="48"/>
        <v>4.8066456561155029</v>
      </c>
      <c r="G627" s="56">
        <f t="shared" si="49"/>
        <v>4.3326909169660883</v>
      </c>
    </row>
    <row r="628" spans="2:7" x14ac:dyDescent="0.2">
      <c r="B628" s="42">
        <v>585</v>
      </c>
      <c r="C628" s="55">
        <f t="shared" si="45"/>
        <v>0.76688000622614427</v>
      </c>
      <c r="D628" s="55">
        <f t="shared" si="46"/>
        <v>5.1986871725737807</v>
      </c>
      <c r="E628" s="55">
        <f t="shared" si="47"/>
        <v>5.4890686379821556</v>
      </c>
      <c r="F628" s="55">
        <f t="shared" si="48"/>
        <v>4.8528877856155006</v>
      </c>
      <c r="G628" s="56">
        <f t="shared" si="49"/>
        <v>4.3746369067272237</v>
      </c>
    </row>
    <row r="629" spans="2:7" x14ac:dyDescent="0.2">
      <c r="B629" s="42">
        <v>586</v>
      </c>
      <c r="C629" s="55">
        <f t="shared" si="45"/>
        <v>0.77684529709132533</v>
      </c>
      <c r="D629" s="55">
        <f t="shared" si="46"/>
        <v>5.247902852473783</v>
      </c>
      <c r="E629" s="55">
        <f t="shared" si="47"/>
        <v>5.5413239169821589</v>
      </c>
      <c r="F629" s="55">
        <f t="shared" si="48"/>
        <v>4.8994165301155057</v>
      </c>
      <c r="G629" s="56">
        <f t="shared" si="49"/>
        <v>4.4168446208917116</v>
      </c>
    </row>
    <row r="630" spans="2:7" x14ac:dyDescent="0.2">
      <c r="B630" s="42">
        <v>587</v>
      </c>
      <c r="C630" s="55">
        <f t="shared" si="45"/>
        <v>0.7869074620344958</v>
      </c>
      <c r="D630" s="55">
        <f t="shared" si="46"/>
        <v>5.2974125421737721</v>
      </c>
      <c r="E630" s="55">
        <f t="shared" si="47"/>
        <v>5.5938981939821595</v>
      </c>
      <c r="F630" s="55">
        <f t="shared" si="48"/>
        <v>4.9462327116155098</v>
      </c>
      <c r="G630" s="56">
        <f t="shared" si="49"/>
        <v>4.4593148154595523</v>
      </c>
    </row>
    <row r="631" spans="2:7" x14ac:dyDescent="0.2">
      <c r="B631" s="42">
        <v>588</v>
      </c>
      <c r="C631" s="55">
        <f t="shared" si="45"/>
        <v>0.79706686945566907</v>
      </c>
      <c r="D631" s="55">
        <f t="shared" si="46"/>
        <v>5.3472170456737782</v>
      </c>
      <c r="E631" s="55">
        <f t="shared" si="47"/>
        <v>5.6467923689821538</v>
      </c>
      <c r="F631" s="55">
        <f t="shared" si="48"/>
        <v>4.9933371521155072</v>
      </c>
      <c r="G631" s="56">
        <f t="shared" si="49"/>
        <v>4.502048246430757</v>
      </c>
    </row>
    <row r="632" spans="2:7" x14ac:dyDescent="0.2">
      <c r="B632" s="42">
        <v>589</v>
      </c>
      <c r="C632" s="55">
        <f t="shared" si="45"/>
        <v>0.80732388775483455</v>
      </c>
      <c r="D632" s="55">
        <f t="shared" si="46"/>
        <v>5.3973171669737781</v>
      </c>
      <c r="E632" s="55">
        <f t="shared" si="47"/>
        <v>5.7000073419821611</v>
      </c>
      <c r="F632" s="55">
        <f t="shared" si="48"/>
        <v>5.0407306736155055</v>
      </c>
      <c r="G632" s="56">
        <f t="shared" si="49"/>
        <v>4.5450456698053046</v>
      </c>
    </row>
    <row r="633" spans="2:7" x14ac:dyDescent="0.2">
      <c r="B633" s="42">
        <v>590</v>
      </c>
      <c r="C633" s="55">
        <f t="shared" si="45"/>
        <v>0.81767888533199384</v>
      </c>
      <c r="D633" s="55">
        <f t="shared" si="46"/>
        <v>5.4477137100737716</v>
      </c>
      <c r="E633" s="55">
        <f t="shared" si="47"/>
        <v>5.7535440129821538</v>
      </c>
      <c r="F633" s="55">
        <f t="shared" si="48"/>
        <v>5.0884140981155088</v>
      </c>
      <c r="G633" s="56">
        <f t="shared" si="49"/>
        <v>4.5883078415832204</v>
      </c>
    </row>
    <row r="634" spans="2:7" x14ac:dyDescent="0.2">
      <c r="B634" s="42">
        <v>591</v>
      </c>
      <c r="C634" s="55">
        <f t="shared" si="45"/>
        <v>0.82813223058714058</v>
      </c>
      <c r="D634" s="55">
        <f t="shared" si="46"/>
        <v>5.4984074789737774</v>
      </c>
      <c r="E634" s="55">
        <f t="shared" si="47"/>
        <v>5.8074032819821557</v>
      </c>
      <c r="F634" s="55">
        <f t="shared" si="48"/>
        <v>5.1363882476155007</v>
      </c>
      <c r="G634" s="56">
        <f t="shared" si="49"/>
        <v>4.6318355177644825</v>
      </c>
    </row>
    <row r="635" spans="2:7" x14ac:dyDescent="0.2">
      <c r="B635" s="42">
        <v>592</v>
      </c>
      <c r="C635" s="55">
        <f t="shared" si="45"/>
        <v>0.83868429192028005</v>
      </c>
      <c r="D635" s="55">
        <f t="shared" si="46"/>
        <v>5.5493992776737766</v>
      </c>
      <c r="E635" s="55">
        <f t="shared" si="47"/>
        <v>5.8615860489821516</v>
      </c>
      <c r="F635" s="55">
        <f t="shared" si="48"/>
        <v>5.1846539441155084</v>
      </c>
      <c r="G635" s="56">
        <f t="shared" si="49"/>
        <v>4.6756294543491075</v>
      </c>
    </row>
    <row r="636" spans="2:7" x14ac:dyDescent="0.2">
      <c r="B636" s="42">
        <v>593</v>
      </c>
      <c r="C636" s="55">
        <f t="shared" si="45"/>
        <v>0.84933543773142239</v>
      </c>
      <c r="D636" s="55">
        <f t="shared" si="46"/>
        <v>5.6006899101737808</v>
      </c>
      <c r="E636" s="55">
        <f t="shared" si="47"/>
        <v>5.9160932139821547</v>
      </c>
      <c r="F636" s="55">
        <f t="shared" si="48"/>
        <v>5.2332120096155013</v>
      </c>
      <c r="G636" s="56">
        <f t="shared" si="49"/>
        <v>4.719690407337076</v>
      </c>
    </row>
    <row r="637" spans="2:7" x14ac:dyDescent="0.2">
      <c r="B637" s="42">
        <v>594</v>
      </c>
      <c r="C637" s="55">
        <f t="shared" si="45"/>
        <v>0.86008603642054959</v>
      </c>
      <c r="D637" s="55">
        <f t="shared" si="46"/>
        <v>5.6522801804737739</v>
      </c>
      <c r="E637" s="55">
        <f t="shared" si="47"/>
        <v>5.970925676982155</v>
      </c>
      <c r="F637" s="55">
        <f t="shared" si="48"/>
        <v>5.2820632661155047</v>
      </c>
      <c r="G637" s="56">
        <f t="shared" si="49"/>
        <v>4.764019132728408</v>
      </c>
    </row>
    <row r="638" spans="2:7" x14ac:dyDescent="0.2">
      <c r="B638" s="42">
        <v>595</v>
      </c>
      <c r="C638" s="55">
        <f t="shared" si="45"/>
        <v>0.87093645638768025</v>
      </c>
      <c r="D638" s="55">
        <f t="shared" si="46"/>
        <v>5.7041708925737762</v>
      </c>
      <c r="E638" s="55">
        <f t="shared" si="47"/>
        <v>6.026084337982156</v>
      </c>
      <c r="F638" s="55">
        <f t="shared" si="48"/>
        <v>5.3312085356154988</v>
      </c>
      <c r="G638" s="56">
        <f t="shared" si="49"/>
        <v>4.8086163865230951</v>
      </c>
    </row>
    <row r="639" spans="2:7" x14ac:dyDescent="0.2">
      <c r="B639" s="42">
        <v>596</v>
      </c>
      <c r="C639" s="55">
        <f t="shared" si="45"/>
        <v>0.88188706603279865</v>
      </c>
      <c r="D639" s="55">
        <f t="shared" si="46"/>
        <v>5.7563628504737805</v>
      </c>
      <c r="E639" s="55">
        <f t="shared" si="47"/>
        <v>6.0815700969821531</v>
      </c>
      <c r="F639" s="55">
        <f t="shared" si="48"/>
        <v>5.3806486401155</v>
      </c>
      <c r="G639" s="56">
        <f t="shared" si="49"/>
        <v>4.8534829247211313</v>
      </c>
    </row>
    <row r="640" spans="2:7" x14ac:dyDescent="0.2">
      <c r="B640" s="42">
        <v>597</v>
      </c>
      <c r="C640" s="55">
        <f t="shared" si="45"/>
        <v>0.89293823375590398</v>
      </c>
      <c r="D640" s="55">
        <f t="shared" si="46"/>
        <v>5.8088568581737734</v>
      </c>
      <c r="E640" s="55">
        <f t="shared" si="47"/>
        <v>6.137383853982155</v>
      </c>
      <c r="F640" s="55">
        <f t="shared" si="48"/>
        <v>5.4303844016155027</v>
      </c>
      <c r="G640" s="56">
        <f t="shared" si="49"/>
        <v>4.8986195033225313</v>
      </c>
    </row>
    <row r="641" spans="2:7" x14ac:dyDescent="0.2">
      <c r="B641" s="42">
        <v>598</v>
      </c>
      <c r="C641" s="55">
        <f t="shared" si="45"/>
        <v>0.90409032795701494</v>
      </c>
      <c r="D641" s="55">
        <f t="shared" si="46"/>
        <v>5.8616537196737761</v>
      </c>
      <c r="E641" s="55">
        <f t="shared" si="47"/>
        <v>6.1935265089821492</v>
      </c>
      <c r="F641" s="55">
        <f t="shared" si="48"/>
        <v>5.4804166421155038</v>
      </c>
      <c r="G641" s="56">
        <f t="shared" si="49"/>
        <v>4.9440268783272741</v>
      </c>
    </row>
    <row r="642" spans="2:7" x14ac:dyDescent="0.2">
      <c r="B642" s="42">
        <v>599</v>
      </c>
      <c r="C642" s="55">
        <f t="shared" si="45"/>
        <v>0.91534371703610962</v>
      </c>
      <c r="D642" s="55">
        <f t="shared" si="46"/>
        <v>5.91475423897377</v>
      </c>
      <c r="E642" s="55">
        <f t="shared" si="47"/>
        <v>6.2499989619821577</v>
      </c>
      <c r="F642" s="55">
        <f t="shared" si="48"/>
        <v>5.5307461836155039</v>
      </c>
      <c r="G642" s="56">
        <f t="shared" si="49"/>
        <v>4.9897058057353885</v>
      </c>
    </row>
    <row r="643" spans="2:7" ht="15.75" thickBot="1" x14ac:dyDescent="0.25">
      <c r="B643" s="46">
        <v>600</v>
      </c>
      <c r="C643" s="57">
        <f t="shared" si="45"/>
        <v>0.92669876939320417</v>
      </c>
      <c r="D643" s="57">
        <f t="shared" si="46"/>
        <v>5.9681592200737752</v>
      </c>
      <c r="E643" s="57">
        <f t="shared" si="47"/>
        <v>6.3068021129821563</v>
      </c>
      <c r="F643" s="57">
        <f t="shared" si="48"/>
        <v>5.5813738481155042</v>
      </c>
      <c r="G643" s="58">
        <f t="shared" si="49"/>
        <v>5.03565704154685</v>
      </c>
    </row>
  </sheetData>
  <mergeCells count="3">
    <mergeCell ref="B23:C23"/>
    <mergeCell ref="B11:G21"/>
    <mergeCell ref="B10:G1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vt:i4>
      </vt:variant>
    </vt:vector>
  </HeadingPairs>
  <TitlesOfParts>
    <vt:vector size="33" baseType="lpstr">
      <vt:lpstr>Inputs and Results</vt:lpstr>
      <vt:lpstr>Equations</vt:lpstr>
      <vt:lpstr>AFC</vt:lpstr>
      <vt:lpstr>CR</vt:lpstr>
      <vt:lpstr>CullPrice</vt:lpstr>
      <vt:lpstr>CullValue</vt:lpstr>
      <vt:lpstr>DIMConc</vt:lpstr>
      <vt:lpstr>DIMDNB</vt:lpstr>
      <vt:lpstr>EDR</vt:lpstr>
      <vt:lpstr>EquationAFC</vt:lpstr>
      <vt:lpstr>EquationCR</vt:lpstr>
      <vt:lpstr>EquationCullCost</vt:lpstr>
      <vt:lpstr>EquationDIMConc</vt:lpstr>
      <vt:lpstr>EquationDIMDNB</vt:lpstr>
      <vt:lpstr>EquationFeedPrice</vt:lpstr>
      <vt:lpstr>EquationHDR</vt:lpstr>
      <vt:lpstr>EquationMatureWeight</vt:lpstr>
      <vt:lpstr>EquationMilkPrice</vt:lpstr>
      <vt:lpstr>EquationReplacementPrice</vt:lpstr>
      <vt:lpstr>EquationRHA</vt:lpstr>
      <vt:lpstr>EquationSemenCost</vt:lpstr>
      <vt:lpstr>EquationVetCosts</vt:lpstr>
      <vt:lpstr>EquationVWP</vt:lpstr>
      <vt:lpstr>FeedPrice</vt:lpstr>
      <vt:lpstr>HDR</vt:lpstr>
      <vt:lpstr>MatureWeight</vt:lpstr>
      <vt:lpstr>MilKPrice</vt:lpstr>
      <vt:lpstr>ReplacementPrice</vt:lpstr>
      <vt:lpstr>ReplacePrice</vt:lpstr>
      <vt:lpstr>RHA</vt:lpstr>
      <vt:lpstr>SemenCost</vt:lpstr>
      <vt:lpstr>VetCosts</vt:lpstr>
      <vt:lpstr>VWP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Karmella</dc:creator>
  <cp:lastModifiedBy>Karmella Dolecheck</cp:lastModifiedBy>
  <dcterms:created xsi:type="dcterms:W3CDTF">2015-06-19T20:06:15Z</dcterms:created>
  <dcterms:modified xsi:type="dcterms:W3CDTF">2016-06-20T13:36:50Z</dcterms:modified>
</cp:coreProperties>
</file>