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5" windowWidth="20895" windowHeight="101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20" i="1"/>
  <c r="E20"/>
  <c r="D20"/>
  <c r="D16"/>
  <c r="E14" s="1"/>
  <c r="F14" s="1"/>
  <c r="G14" s="1"/>
  <c r="H14" s="1"/>
  <c r="E7" l="1"/>
  <c r="F7" s="1"/>
  <c r="G7" s="1"/>
  <c r="H7" s="1"/>
  <c r="E5"/>
  <c r="F5" s="1"/>
  <c r="G5" s="1"/>
  <c r="H5" s="1"/>
  <c r="E11"/>
  <c r="F11" s="1"/>
  <c r="G11" s="1"/>
  <c r="H11" s="1"/>
  <c r="E9"/>
  <c r="F9" s="1"/>
  <c r="G9" s="1"/>
  <c r="H9" s="1"/>
  <c r="E13"/>
  <c r="F13" s="1"/>
  <c r="G13" s="1"/>
  <c r="H13" s="1"/>
  <c r="E15"/>
  <c r="F15" s="1"/>
  <c r="G15" s="1"/>
  <c r="H15" s="1"/>
  <c r="E4"/>
  <c r="F4" s="1"/>
  <c r="E6"/>
  <c r="F6" s="1"/>
  <c r="G6" s="1"/>
  <c r="H6" s="1"/>
  <c r="E8"/>
  <c r="F8" s="1"/>
  <c r="G8" s="1"/>
  <c r="H8" s="1"/>
  <c r="E10"/>
  <c r="F10" s="1"/>
  <c r="G10" s="1"/>
  <c r="H10" s="1"/>
  <c r="E12"/>
  <c r="F12" s="1"/>
  <c r="G12" s="1"/>
  <c r="H12" s="1"/>
  <c r="G4" l="1"/>
  <c r="F16"/>
  <c r="E16"/>
  <c r="G16" l="1"/>
  <c r="D19"/>
  <c r="H4"/>
  <c r="H16" s="1"/>
  <c r="E19"/>
</calcChain>
</file>

<file path=xl/sharedStrings.xml><?xml version="1.0" encoding="utf-8"?>
<sst xmlns="http://schemas.openxmlformats.org/spreadsheetml/2006/main" count="29" uniqueCount="26">
  <si>
    <t>Element</t>
  </si>
  <si>
    <t>Zea mays</t>
  </si>
  <si>
    <t>(corn)</t>
  </si>
  <si>
    <t>Hydrogen</t>
  </si>
  <si>
    <t>Carbon</t>
  </si>
  <si>
    <t>Oxygen</t>
  </si>
  <si>
    <t>Nitrogen</t>
  </si>
  <si>
    <t>Potassium</t>
  </si>
  <si>
    <t>Calcium</t>
  </si>
  <si>
    <t>Phosphorus</t>
  </si>
  <si>
    <t>Magnesium</t>
  </si>
  <si>
    <t>Sulfur</t>
  </si>
  <si>
    <t>Chlorine</t>
  </si>
  <si>
    <t>Iron</t>
  </si>
  <si>
    <t>kg/50,000kg</t>
  </si>
  <si>
    <t>total</t>
  </si>
  <si>
    <t>other</t>
  </si>
  <si>
    <t>%</t>
  </si>
  <si>
    <t>Elements</t>
  </si>
  <si>
    <t>mass</t>
  </si>
  <si>
    <t>relative</t>
  </si>
  <si>
    <t>C+H+O</t>
  </si>
  <si>
    <t>C+H+O+N</t>
  </si>
  <si>
    <t>% total Mass</t>
  </si>
  <si>
    <t>kg</t>
  </si>
  <si>
    <t>remainder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</si>
</sst>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7">
    <font>
      <sz val="11"/>
      <color theme="1"/>
      <name val="Calibri"/>
      <family val="2"/>
      <scheme val="minor"/>
    </font>
    <font>
      <b/>
      <sz val="12"/>
      <color rgb="FFFFFFFF"/>
      <name val="Times New Roman"/>
      <family val="1"/>
    </font>
    <font>
      <b/>
      <i/>
      <sz val="12"/>
      <color rgb="FFFFFFFF"/>
      <name val="Times New Roman"/>
      <family val="1"/>
    </font>
    <font>
      <sz val="12"/>
      <color rgb="FFFFFFFF"/>
      <name val="Times New Roman"/>
      <family val="1"/>
    </font>
    <font>
      <sz val="11"/>
      <color theme="0"/>
      <name val="Calibri"/>
      <family val="2"/>
      <scheme val="minor"/>
    </font>
    <font>
      <u/>
      <sz val="12"/>
      <color rgb="FFFFFFFF"/>
      <name val="Times New Roman"/>
      <family val="1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008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164" fontId="3" fillId="3" borderId="1" xfId="0" applyNumberFormat="1" applyFont="1" applyFill="1" applyBorder="1" applyAlignment="1">
      <alignment horizontal="center" vertical="top" wrapText="1"/>
    </xf>
    <xf numFmtId="164" fontId="3" fillId="4" borderId="1" xfId="0" applyNumberFormat="1" applyFont="1" applyFill="1" applyBorder="1" applyAlignment="1">
      <alignment horizontal="center" vertical="top" wrapText="1"/>
    </xf>
    <xf numFmtId="2" fontId="3" fillId="3" borderId="1" xfId="0" applyNumberFormat="1" applyFont="1" applyFill="1" applyBorder="1" applyAlignment="1">
      <alignment horizontal="center" vertical="top" wrapText="1"/>
    </xf>
    <xf numFmtId="165" fontId="3" fillId="3" borderId="1" xfId="0" applyNumberFormat="1" applyFont="1" applyFill="1" applyBorder="1" applyAlignment="1">
      <alignment horizontal="center" vertical="top" wrapText="1"/>
    </xf>
    <xf numFmtId="165" fontId="3" fillId="4" borderId="1" xfId="0" applyNumberFormat="1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 vertical="top" wrapText="1"/>
    </xf>
    <xf numFmtId="0" fontId="0" fillId="5" borderId="0" xfId="0" applyFill="1" applyAlignment="1">
      <alignment horizontal="center"/>
    </xf>
    <xf numFmtId="164" fontId="0" fillId="5" borderId="0" xfId="0" applyNumberFormat="1" applyFill="1" applyAlignment="1">
      <alignment horizontal="center"/>
    </xf>
    <xf numFmtId="0" fontId="5" fillId="3" borderId="0" xfId="0" applyFont="1" applyFill="1" applyBorder="1" applyAlignment="1">
      <alignment horizontal="center" vertical="top" wrapText="1"/>
    </xf>
    <xf numFmtId="0" fontId="6" fillId="5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3" fontId="0" fillId="5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  <color rgb="FF008000"/>
      <color rgb="FFFF66FF"/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2:H20"/>
  <sheetViews>
    <sheetView tabSelected="1" workbookViewId="0">
      <selection activeCell="F27" sqref="F27"/>
    </sheetView>
  </sheetViews>
  <sheetFormatPr defaultRowHeight="15"/>
  <cols>
    <col min="1" max="1" width="4.5703125" customWidth="1"/>
    <col min="2" max="2" width="5.42578125" customWidth="1"/>
    <col min="3" max="7" width="13.7109375" customWidth="1"/>
    <col min="8" max="8" width="16.5703125" customWidth="1"/>
  </cols>
  <sheetData>
    <row r="2" spans="3:8" ht="15.75">
      <c r="C2" s="8" t="s">
        <v>0</v>
      </c>
      <c r="D2" s="2" t="s">
        <v>1</v>
      </c>
      <c r="E2" s="5" t="s">
        <v>17</v>
      </c>
      <c r="F2" s="5" t="s">
        <v>20</v>
      </c>
      <c r="G2" s="5" t="s">
        <v>19</v>
      </c>
      <c r="H2" s="1" t="s">
        <v>14</v>
      </c>
    </row>
    <row r="3" spans="3:8" ht="15.75">
      <c r="C3" s="9"/>
      <c r="D3" s="3" t="s">
        <v>2</v>
      </c>
      <c r="E3" s="6" t="s">
        <v>18</v>
      </c>
      <c r="F3" s="5" t="s">
        <v>19</v>
      </c>
      <c r="G3" s="6" t="s">
        <v>17</v>
      </c>
      <c r="H3" s="3"/>
    </row>
    <row r="4" spans="3:8" ht="15.75">
      <c r="C4" s="4" t="s">
        <v>3</v>
      </c>
      <c r="D4" s="13">
        <v>1705</v>
      </c>
      <c r="E4" s="10">
        <f>(D4/D16)*100</f>
        <v>48.507781160203706</v>
      </c>
      <c r="F4" s="10">
        <f>E4*(1/12)</f>
        <v>4.0423150966836419</v>
      </c>
      <c r="G4" s="10">
        <f>F4/0.639</f>
        <v>6.3260017162498308</v>
      </c>
      <c r="H4" s="13">
        <f>(G4/100)*50000</f>
        <v>3163.0008581249153</v>
      </c>
    </row>
    <row r="5" spans="3:8" ht="15.75">
      <c r="C5" s="4" t="s">
        <v>4</v>
      </c>
      <c r="D5" s="13">
        <v>1000</v>
      </c>
      <c r="E5" s="10">
        <f>(D5/D16)*100</f>
        <v>28.450311530911264</v>
      </c>
      <c r="F5" s="10">
        <f>E5*(12/12)</f>
        <v>28.450311530911264</v>
      </c>
      <c r="G5" s="10">
        <f t="shared" ref="G5:G15" si="0">F5/0.639</f>
        <v>44.523179234602914</v>
      </c>
      <c r="H5" s="13">
        <f t="shared" ref="H5:H15" si="1">(G5/100)*50000</f>
        <v>22261.589617301459</v>
      </c>
    </row>
    <row r="6" spans="3:8" ht="15.75">
      <c r="C6" s="4" t="s">
        <v>5</v>
      </c>
      <c r="D6" s="13">
        <v>765</v>
      </c>
      <c r="E6" s="10">
        <f>(D6/D16)*100</f>
        <v>21.764488321147116</v>
      </c>
      <c r="F6" s="10">
        <f>E6*(16/12)</f>
        <v>29.019317761529486</v>
      </c>
      <c r="G6" s="10">
        <f t="shared" si="0"/>
        <v>45.413642819294971</v>
      </c>
      <c r="H6" s="13">
        <f t="shared" si="1"/>
        <v>22706.821409647484</v>
      </c>
    </row>
    <row r="7" spans="3:8" ht="15.75">
      <c r="C7" s="4" t="s">
        <v>6</v>
      </c>
      <c r="D7" s="13">
        <v>29</v>
      </c>
      <c r="E7" s="12">
        <f>(D7/D16)*100</f>
        <v>0.82505903439642658</v>
      </c>
      <c r="F7" s="10">
        <f>E7*(14/12)</f>
        <v>0.96256887346249775</v>
      </c>
      <c r="G7" s="10">
        <f t="shared" si="0"/>
        <v>1.5063675641040652</v>
      </c>
      <c r="H7" s="13">
        <f t="shared" si="1"/>
        <v>753.18378205203271</v>
      </c>
    </row>
    <row r="8" spans="3:8" ht="15.75">
      <c r="C8" s="4" t="s">
        <v>7</v>
      </c>
      <c r="D8" s="13">
        <v>6.5</v>
      </c>
      <c r="E8" s="12">
        <f>(D8/D16)*100</f>
        <v>0.18492702495092322</v>
      </c>
      <c r="F8" s="10">
        <f>E8*(39/12)</f>
        <v>0.60101283109050052</v>
      </c>
      <c r="G8" s="10">
        <f t="shared" si="0"/>
        <v>0.94055216133098674</v>
      </c>
      <c r="H8" s="13">
        <f t="shared" si="1"/>
        <v>470.2760806654934</v>
      </c>
    </row>
    <row r="9" spans="3:8" ht="15.75">
      <c r="C9" s="4" t="s">
        <v>8</v>
      </c>
      <c r="D9" s="13">
        <v>1.6</v>
      </c>
      <c r="E9" s="12">
        <f>(D9/D16)*100</f>
        <v>4.5520498449458019E-2</v>
      </c>
      <c r="F9" s="10">
        <f>E9*(40/12)</f>
        <v>0.15173499483152675</v>
      </c>
      <c r="G9" s="10">
        <f t="shared" si="0"/>
        <v>0.23745695591788224</v>
      </c>
      <c r="H9" s="13">
        <f t="shared" si="1"/>
        <v>118.72847795894113</v>
      </c>
    </row>
    <row r="10" spans="3:8" ht="15.75">
      <c r="C10" s="4" t="s">
        <v>9</v>
      </c>
      <c r="D10" s="13">
        <v>1.8</v>
      </c>
      <c r="E10" s="12">
        <f>(D10/D16)*100</f>
        <v>5.1210560755640275E-2</v>
      </c>
      <c r="F10" s="10">
        <f>E10*(31/12)</f>
        <v>0.13229394861873739</v>
      </c>
      <c r="G10" s="10">
        <f t="shared" si="0"/>
        <v>0.20703278344090359</v>
      </c>
      <c r="H10" s="13">
        <f t="shared" si="1"/>
        <v>103.51639172045181</v>
      </c>
    </row>
    <row r="11" spans="3:8" ht="15.75">
      <c r="C11" s="4" t="s">
        <v>10</v>
      </c>
      <c r="D11" s="13">
        <v>2</v>
      </c>
      <c r="E11" s="12">
        <f>(D11/D16)*100</f>
        <v>5.6900623061822531E-2</v>
      </c>
      <c r="F11" s="10">
        <f>E11*(24.3/12)</f>
        <v>0.11522376170019062</v>
      </c>
      <c r="G11" s="10">
        <f t="shared" si="0"/>
        <v>0.18031887590014181</v>
      </c>
      <c r="H11" s="13">
        <f t="shared" si="1"/>
        <v>90.15943795007091</v>
      </c>
    </row>
    <row r="12" spans="3:8" ht="15.75">
      <c r="C12" s="4" t="s">
        <v>11</v>
      </c>
      <c r="D12" s="13">
        <v>1.5</v>
      </c>
      <c r="E12" s="12">
        <f>(D12/D16)*100</f>
        <v>4.2675467296366898E-2</v>
      </c>
      <c r="F12" s="10">
        <f>E12*(32/12)</f>
        <v>0.11380124612364506</v>
      </c>
      <c r="G12" s="10">
        <f t="shared" si="0"/>
        <v>0.17809271693841167</v>
      </c>
      <c r="H12" s="13">
        <f t="shared" si="1"/>
        <v>89.046358469205828</v>
      </c>
    </row>
    <row r="13" spans="3:8" ht="15.75">
      <c r="C13" s="4" t="s">
        <v>12</v>
      </c>
      <c r="D13" s="13">
        <v>1.1000000000000001</v>
      </c>
      <c r="E13" s="12">
        <f>(D13/D16)*100</f>
        <v>3.1295342684002393E-2</v>
      </c>
      <c r="F13" s="10">
        <f>E13*(35.5/12)</f>
        <v>9.2582055440173755E-2</v>
      </c>
      <c r="G13" s="10">
        <f t="shared" si="0"/>
        <v>0.14488584575927035</v>
      </c>
      <c r="H13" s="13">
        <f t="shared" si="1"/>
        <v>72.442922879635177</v>
      </c>
    </row>
    <row r="14" spans="3:8" ht="15.75">
      <c r="C14" s="4" t="s">
        <v>13</v>
      </c>
      <c r="D14" s="13">
        <v>0.4</v>
      </c>
      <c r="E14" s="12">
        <f>(D14/D16)*100</f>
        <v>1.1380124612364505E-2</v>
      </c>
      <c r="F14" s="10">
        <f>E14*(192.2/12)</f>
        <v>0.18227166254137148</v>
      </c>
      <c r="G14" s="10">
        <f t="shared" si="0"/>
        <v>0.28524516829635599</v>
      </c>
      <c r="H14" s="13">
        <f t="shared" si="1"/>
        <v>142.62258414817799</v>
      </c>
    </row>
    <row r="15" spans="3:8" ht="15.75">
      <c r="C15" s="4" t="s">
        <v>16</v>
      </c>
      <c r="D15" s="13">
        <v>1</v>
      </c>
      <c r="E15" s="12">
        <f>(D15/D16)*100</f>
        <v>2.8450311530911265E-2</v>
      </c>
      <c r="F15" s="10">
        <f>E15*(50/12)</f>
        <v>0.11854296471213029</v>
      </c>
      <c r="G15" s="10">
        <f t="shared" si="0"/>
        <v>0.18551324681084552</v>
      </c>
      <c r="H15" s="13">
        <f t="shared" si="1"/>
        <v>92.756623405422758</v>
      </c>
    </row>
    <row r="16" spans="3:8" ht="15.75">
      <c r="C16" s="7" t="s">
        <v>15</v>
      </c>
      <c r="D16" s="14">
        <f>SUM(D4:D15)</f>
        <v>3514.9</v>
      </c>
      <c r="E16" s="11">
        <f>SUM(E4:E14)</f>
        <v>99.971549688469082</v>
      </c>
      <c r="F16" s="11">
        <f>SUM(F4:F14)</f>
        <v>63.863433762933042</v>
      </c>
      <c r="G16" s="11">
        <f>SUM(G4:G14)</f>
        <v>99.94277584183574</v>
      </c>
      <c r="H16" s="14">
        <f>SUM(H4:H14)</f>
        <v>49971.387920917863</v>
      </c>
    </row>
    <row r="18" spans="3:6" ht="15.75">
      <c r="C18" s="18" t="s">
        <v>18</v>
      </c>
      <c r="D18" s="19" t="s">
        <v>21</v>
      </c>
      <c r="E18" s="19" t="s">
        <v>22</v>
      </c>
      <c r="F18" s="19" t="s">
        <v>25</v>
      </c>
    </row>
    <row r="19" spans="3:6" ht="15.75">
      <c r="C19" s="15" t="s">
        <v>23</v>
      </c>
      <c r="D19" s="17">
        <f>SUM(G4:G6)</f>
        <v>96.262823770147719</v>
      </c>
      <c r="E19" s="17">
        <f>SUM(G4:G7)</f>
        <v>97.769191334251786</v>
      </c>
      <c r="F19" s="16">
        <v>2.2000000000000002</v>
      </c>
    </row>
    <row r="20" spans="3:6">
      <c r="C20" s="20" t="s">
        <v>24</v>
      </c>
      <c r="D20" s="21">
        <f>50000*D19/100</f>
        <v>48131.411885073852</v>
      </c>
      <c r="E20" s="21">
        <f t="shared" ref="E20:F20" si="2">50000*E19/100</f>
        <v>48884.59566712589</v>
      </c>
      <c r="F20" s="21">
        <f t="shared" si="2"/>
        <v>1100.0000000000002</v>
      </c>
    </row>
  </sheetData>
  <mergeCells count="1">
    <mergeCell ref="C2:C3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dhildebr</dc:creator>
  <cp:lastModifiedBy>dhildebr</cp:lastModifiedBy>
  <cp:lastPrinted>2009-04-27T18:02:33Z</cp:lastPrinted>
  <dcterms:created xsi:type="dcterms:W3CDTF">2009-04-27T17:05:11Z</dcterms:created>
  <dcterms:modified xsi:type="dcterms:W3CDTF">2009-04-27T18:49:26Z</dcterms:modified>
</cp:coreProperties>
</file>